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mc:AlternateContent xmlns:mc="http://schemas.openxmlformats.org/markup-compatibility/2006">
    <mc:Choice Requires="x15">
      <x15ac:absPath xmlns:x15ac="http://schemas.microsoft.com/office/spreadsheetml/2010/11/ac" url="/Users/straccia/varie/Veicoli/Itinerari/Iceland/"/>
    </mc:Choice>
  </mc:AlternateContent>
  <xr:revisionPtr revIDLastSave="0" documentId="10_ncr:8100000_{B2576CE0-7030-8246-BAEF-BDA63E65A126}" xr6:coauthVersionLast="33" xr6:coauthVersionMax="33" xr10:uidLastSave="{00000000-0000-0000-0000-000000000000}"/>
  <bookViews>
    <workbookView xWindow="1080" yWindow="460" windowWidth="27720" windowHeight="17020" tabRatio="692" activeTab="7" xr2:uid="{00000000-000D-0000-FFFF-FFFF00000000}"/>
  </bookViews>
  <sheets>
    <sheet name="RoadBook" sheetId="4" r:id="rId1"/>
    <sheet name="POI" sheetId="13" r:id="rId2"/>
    <sheet name="Costs" sheetId="10" r:id="rId3"/>
    <sheet name="Currency" sheetId="11" r:id="rId4"/>
    <sheet name="Weights" sheetId="14" r:id="rId5"/>
    <sheet name="Suspension" sheetId="12" r:id="rId6"/>
    <sheet name="AddressBook" sheetId="8" r:id="rId7"/>
    <sheet name="Visa" sheetId="6" r:id="rId8"/>
  </sheets>
  <definedNames>
    <definedName name="_xlnm.Print_Area" localSheetId="0">RoadBook!$A$1:$G$33</definedName>
  </definedNames>
  <calcPr calcId="162913" concurrentCalc="0"/>
</workbook>
</file>

<file path=xl/calcChain.xml><?xml version="1.0" encoding="utf-8"?>
<calcChain xmlns="http://schemas.openxmlformats.org/spreadsheetml/2006/main">
  <c r="D2" i="10" l="1"/>
  <c r="B15" i="10"/>
  <c r="E4" i="4"/>
  <c r="F4" i="4"/>
  <c r="C2" i="4"/>
  <c r="C33" i="4"/>
  <c r="A14" i="4"/>
  <c r="A15" i="4"/>
  <c r="A16" i="4"/>
  <c r="A17" i="4"/>
  <c r="A18" i="4"/>
  <c r="A19" i="4"/>
  <c r="A20" i="4"/>
  <c r="A21" i="4"/>
  <c r="A22" i="4"/>
  <c r="A23" i="4"/>
  <c r="A24" i="4"/>
  <c r="A25" i="4"/>
  <c r="A26" i="4"/>
  <c r="A27" i="4"/>
  <c r="A28" i="4"/>
  <c r="A29" i="4"/>
  <c r="A30" i="4"/>
  <c r="A31" i="4"/>
  <c r="A32" i="4"/>
  <c r="A33" i="4"/>
  <c r="C32" i="4"/>
  <c r="C31" i="4"/>
  <c r="C30" i="4"/>
  <c r="C29" i="4"/>
  <c r="C28" i="4"/>
  <c r="C27" i="4"/>
  <c r="C26" i="4"/>
  <c r="C25" i="4"/>
  <c r="C24" i="4"/>
  <c r="C23" i="4"/>
  <c r="C22" i="4"/>
  <c r="C21" i="4"/>
  <c r="C20" i="4"/>
  <c r="C19" i="4"/>
  <c r="C18" i="4"/>
  <c r="C17" i="4"/>
  <c r="C16" i="4"/>
  <c r="C15" i="4"/>
  <c r="C14" i="4"/>
  <c r="C13" i="4"/>
  <c r="A13" i="4"/>
  <c r="A12" i="4"/>
  <c r="A11" i="4"/>
  <c r="C11" i="4"/>
  <c r="A7" i="4"/>
  <c r="A8" i="4"/>
  <c r="A9" i="4"/>
  <c r="C9" i="4"/>
  <c r="A10" i="4"/>
  <c r="C8" i="4"/>
  <c r="C6" i="4"/>
  <c r="E3" i="4"/>
  <c r="C4" i="4"/>
  <c r="B5" i="11"/>
  <c r="B4" i="11"/>
  <c r="B3" i="11"/>
  <c r="C12" i="4"/>
  <c r="C10" i="4"/>
  <c r="C7" i="4"/>
  <c r="B22" i="10"/>
  <c r="F2" i="10"/>
  <c r="E2" i="10"/>
  <c r="G2" i="10"/>
  <c r="G3" i="10"/>
  <c r="F3" i="10"/>
  <c r="E3" i="10"/>
  <c r="D3" i="10"/>
  <c r="B17" i="14"/>
</calcChain>
</file>

<file path=xl/sharedStrings.xml><?xml version="1.0" encoding="utf-8"?>
<sst xmlns="http://schemas.openxmlformats.org/spreadsheetml/2006/main" count="480" uniqueCount="412">
  <si>
    <t>Country</t>
  </si>
  <si>
    <t>Address</t>
  </si>
  <si>
    <t>email</t>
  </si>
  <si>
    <t>Web Site</t>
  </si>
  <si>
    <t>note</t>
  </si>
  <si>
    <t>Description</t>
  </si>
  <si>
    <t>Value</t>
  </si>
  <si>
    <t>EURO</t>
  </si>
  <si>
    <t>TOTALE</t>
  </si>
  <si>
    <t>Agency</t>
  </si>
  <si>
    <t>Embassy Addresses</t>
  </si>
  <si>
    <t>Note</t>
  </si>
  <si>
    <t>Viaggiare Sicuri</t>
  </si>
  <si>
    <t>Validita'</t>
  </si>
  <si>
    <t>DATE</t>
  </si>
  <si>
    <t>Day</t>
  </si>
  <si>
    <t>Trip</t>
  </si>
  <si>
    <t>km</t>
  </si>
  <si>
    <t>hours</t>
  </si>
  <si>
    <t>Notes</t>
  </si>
  <si>
    <t>Italy</t>
  </si>
  <si>
    <t>Total KM</t>
  </si>
  <si>
    <t>Total KM Bike</t>
  </si>
  <si>
    <t>Euro</t>
  </si>
  <si>
    <t>100 units/72 min</t>
  </si>
  <si>
    <t>Km Initial</t>
  </si>
  <si>
    <t>Km End</t>
  </si>
  <si>
    <t>Delta</t>
  </si>
  <si>
    <t>FRONT-REAR Compression Offset</t>
  </si>
  <si>
    <t>FRONT-REAR Rebound Offset</t>
  </si>
  <si>
    <t>Spring Rate</t>
  </si>
  <si>
    <t>55Nmm</t>
  </si>
  <si>
    <t>150Nmm</t>
  </si>
  <si>
    <t>Load</t>
  </si>
  <si>
    <t>FRONT</t>
  </si>
  <si>
    <t>REAR</t>
  </si>
  <si>
    <t>Preload</t>
  </si>
  <si>
    <t>HS</t>
  </si>
  <si>
    <t>LS</t>
  </si>
  <si>
    <t>R</t>
  </si>
  <si>
    <t>Driver</t>
  </si>
  <si>
    <t>Driver + Passenger</t>
  </si>
  <si>
    <t xml:space="preserve">Driver + Passenger + LIGHT Loading </t>
  </si>
  <si>
    <t xml:space="preserve">Driver + Passenger + HEAVY Loading </t>
  </si>
  <si>
    <t>Touratech</t>
  </si>
  <si>
    <t>"+4"</t>
  </si>
  <si>
    <t>Marocco</t>
  </si>
  <si>
    <t>Bike</t>
  </si>
  <si>
    <t>Passenger</t>
  </si>
  <si>
    <t>Bag Passenger</t>
  </si>
  <si>
    <t>Bag Driver</t>
  </si>
  <si>
    <t>Tend Accessories</t>
  </si>
  <si>
    <t>Topcase</t>
  </si>
  <si>
    <t>tube tools tools</t>
  </si>
  <si>
    <t>tube front</t>
  </si>
  <si>
    <t>tankbag</t>
  </si>
  <si>
    <t>TOTAL</t>
  </si>
  <si>
    <t>Panier left</t>
  </si>
  <si>
    <t>Panier right</t>
  </si>
  <si>
    <t>Topcase content</t>
  </si>
  <si>
    <t>Panier</t>
  </si>
  <si>
    <t>Panier frame</t>
  </si>
  <si>
    <t>Tent</t>
  </si>
  <si>
    <t>Denmark</t>
  </si>
  <si>
    <t>Iceland</t>
  </si>
  <si>
    <t>FERRY</t>
  </si>
  <si>
    <t>ISK
Iceland Krona</t>
  </si>
  <si>
    <t xml:space="preserve">consolato@simnet.is  </t>
  </si>
  <si>
    <t>http://www.amboslo.esteri.it/Ambasciata_Oslo</t>
  </si>
  <si>
    <t>lunedì al venerdì dalle ore 9.30 alle ore 16.30.</t>
  </si>
  <si>
    <t>Ambasciata d’Italia in Norvegia, competente anche per l’Islanda:
Inkognitogata 7 – 0244 Oslo.
Tel.: (0047) 23 08 49 00 /  Fax (00 47) 22 44 34 36
Cell. d’emergenza (nell’orario di chiusura della Sede)                     0047 92 42 42 70 (fiono alle 22)
dopo le 22: Ministero degli Affari Esteri al numero
 (+39) 06 3691 2790.</t>
  </si>
  <si>
    <t>Consolato Generale Onorario in Hafnarfjordur
Sede: Skulagata 26, 101 Reykjavik
Indirizzo postale: POB 16 – 121 Reykjavik
Tel.: (+354) 562 40 42    
Priv.:  (+354) 551 02 57   Cell.: (+354) 89 71 413</t>
  </si>
  <si>
    <t>ambasciata.oslo@esteri.it 
consolato.oslo@esteri.it</t>
  </si>
  <si>
    <t>http://www.amboslo.esteri.it/Ambasciata_Oslo/Menu/Ambasciata/La_rete_consolare/</t>
  </si>
  <si>
    <t>FIB soccorso stradale</t>
  </si>
  <si>
    <t>+354 5 112 112</t>
  </si>
  <si>
    <t>http://www.fib.is/is/english</t>
  </si>
  <si>
    <t>Krokur Soccorso</t>
  </si>
  <si>
    <t>+354 522 4600</t>
  </si>
  <si>
    <t>http://krokur.net/pages/2880-english</t>
  </si>
  <si>
    <t>krokur@krokur.net</t>
  </si>
  <si>
    <t xml:space="preserve"> FERRY Hirtshals - Seydisfjördur</t>
  </si>
  <si>
    <t>Were</t>
  </si>
  <si>
    <t>What</t>
  </si>
  <si>
    <t>Blue Lagoon</t>
  </si>
  <si>
    <t>Husavik</t>
  </si>
  <si>
    <t>Strokkur</t>
  </si>
  <si>
    <t>Gullfoss</t>
  </si>
  <si>
    <t>Waterfall</t>
  </si>
  <si>
    <t>Dyrholaey</t>
  </si>
  <si>
    <t>Coastline</t>
  </si>
  <si>
    <t>Jokulsarlon</t>
  </si>
  <si>
    <t>Reykjavik</t>
  </si>
  <si>
    <t>City Center</t>
  </si>
  <si>
    <t>Skogafoss</t>
  </si>
  <si>
    <t>Skogar</t>
  </si>
  <si>
    <t>Museum</t>
  </si>
  <si>
    <t>Askja</t>
  </si>
  <si>
    <t>Lake</t>
  </si>
  <si>
    <t>Dettifoss</t>
  </si>
  <si>
    <t>Aldeyjarfoss</t>
  </si>
  <si>
    <t>Link</t>
  </si>
  <si>
    <t>https://en.wikipedia.org/wiki/Aldeyjarfoss</t>
  </si>
  <si>
    <t>https://en.wikipedia.org/wiki/Askja</t>
  </si>
  <si>
    <t>https://en.wikipedia.org/wiki/Dettifoss</t>
  </si>
  <si>
    <t>https://en.wikipedia.org/wiki/Dyrhólaey</t>
  </si>
  <si>
    <t>https://en.wikipedia.org/wiki/Gullfoss</t>
  </si>
  <si>
    <t>https://en.wikipedia.org/wiki/Husavik</t>
  </si>
  <si>
    <t>https://en.wikipedia.org/wiki/Jökulsárlón</t>
  </si>
  <si>
    <t>https://en.wikipedia.org/wiki/Mývatn</t>
  </si>
  <si>
    <t>https://en.wikipedia.org/wiki/Reykjav%C3%ADk</t>
  </si>
  <si>
    <t>https://en.wikipedia.org/wiki/Skógafoss</t>
  </si>
  <si>
    <t>Close to Skogafoss</t>
  </si>
  <si>
    <t>https://en.wikipedia.org/wiki/Skógar</t>
  </si>
  <si>
    <t>https://en.wikipedia.org/wiki/Strokkur</t>
  </si>
  <si>
    <t>Thermal bath SPA</t>
  </si>
  <si>
    <t>http://www.bluelagoon.com</t>
  </si>
  <si>
    <t>Geysir</t>
  </si>
  <si>
    <t>https://en.wikipedia.org/wiki/Geysir</t>
  </si>
  <si>
    <t>Strokkur &amp; Geysir &amp; little Geysir</t>
  </si>
  <si>
    <t>Reynisfjara</t>
  </si>
  <si>
    <t>https://en.wikipedia.org/wiki/Reynisdrangar</t>
  </si>
  <si>
    <t>https://en.wikipedia.org/wiki/V%C3%ADk_%C3%AD_Mýrdal</t>
  </si>
  <si>
    <t>Vík í Mýrdal</t>
  </si>
  <si>
    <t>Vik &amp; Reynisfjara &amp; Dyrholaey</t>
  </si>
  <si>
    <t>Park</t>
  </si>
  <si>
    <t>Geyser</t>
  </si>
  <si>
    <t>Hekla</t>
  </si>
  <si>
    <t>Vulcano</t>
  </si>
  <si>
    <t>https://en.wikipedia.org/wiki/Hekla</t>
  </si>
  <si>
    <t>From F225</t>
  </si>
  <si>
    <t>Landmannalaugar</t>
  </si>
  <si>
    <t>https://en.wikipedia.org/wiki/Landmannalaugar</t>
  </si>
  <si>
    <t>From F208, Trails 2 hour hike through the Laugahraun lava field  to Mt. Brennisteinsalda</t>
  </si>
  <si>
    <t>Laugavegur</t>
  </si>
  <si>
    <t>Trekking</t>
  </si>
  <si>
    <t>https://en.wikipedia.org/wiki/Laugavegur</t>
  </si>
  <si>
    <t>Sólheimajökulsvegur</t>
  </si>
  <si>
    <t>Iceberg</t>
  </si>
  <si>
    <t>Beach</t>
  </si>
  <si>
    <t>Vik &amp; Reynisfjara &amp; Dyrholaey, Reynisdragur from Reynisfjall Mountain (trail from Vik)</t>
  </si>
  <si>
    <t>Island</t>
  </si>
  <si>
    <t>Heimaey</t>
  </si>
  <si>
    <t>https://en.wikipedia.org/wiki/Heimaey</t>
  </si>
  <si>
    <t>Pingvellir</t>
  </si>
  <si>
    <t>ICE-SAR</t>
  </si>
  <si>
    <t>+354 5705900</t>
  </si>
  <si>
    <t xml:space="preserve"> Icelandic Association for Search and Rescue</t>
  </si>
  <si>
    <t>Glymur</t>
  </si>
  <si>
    <t>https://en.wikipedia.org/wiki/Glymur</t>
  </si>
  <si>
    <t>Highest waterfall. From Road 47.</t>
  </si>
  <si>
    <t>Surtshellir</t>
  </si>
  <si>
    <t>Lava Cave</t>
  </si>
  <si>
    <t>https://en.wikipedia.org/wiki/Surtshellir</t>
  </si>
  <si>
    <t>Position</t>
  </si>
  <si>
    <t>N65° 04.050' W16° 43.476'</t>
  </si>
  <si>
    <t>N65° 21.984' W17° 20.162'</t>
  </si>
  <si>
    <t>N63° 52.796' W22° 26.677'</t>
  </si>
  <si>
    <t>N65° 48.869' W16° 23.070'</t>
  </si>
  <si>
    <t>N63° 24.229' W19° 06.246'</t>
  </si>
  <si>
    <t>N64° 18.830' W20° 17.971'</t>
  </si>
  <si>
    <t>N64° 23.412' W21° 15.188'</t>
  </si>
  <si>
    <t>N64° 19.539' W20° 07.755'</t>
  </si>
  <si>
    <t>N63° 26.676' W20° 16.410'</t>
  </si>
  <si>
    <t>N63° 59.562' W19° 39.950'</t>
  </si>
  <si>
    <t>N66° 02.599' W17° 20.462'</t>
  </si>
  <si>
    <t>N64° 02.884' W16° 10.799'</t>
  </si>
  <si>
    <t>N65° 38.369' W16° 54.119'</t>
  </si>
  <si>
    <t>N63° 59.767' W19° 03.571'</t>
  </si>
  <si>
    <t>N63° 41.144' W19° 30.771'</t>
  </si>
  <si>
    <t>N64° 08.758' W21° 56.534'</t>
  </si>
  <si>
    <t>N64° 16.758' W21° 05.482'</t>
  </si>
  <si>
    <t>N63° 24.241' W19° 02.867'</t>
  </si>
  <si>
    <t>N63° 31.920' W19° 30.648'</t>
  </si>
  <si>
    <t>N63° 31.560' W19° 29.479'</t>
  </si>
  <si>
    <t>N63° 31.695' W19° 22.104'</t>
  </si>
  <si>
    <t>N64° 18.765' W20° 18.044'</t>
  </si>
  <si>
    <t>N64° 46.888' W20° 43.424'</t>
  </si>
  <si>
    <t>N63° 24.959' W19° 00.392'</t>
  </si>
  <si>
    <t>Breiðafjörður</t>
  </si>
  <si>
    <t>Bay</t>
  </si>
  <si>
    <t>https://en.wikipedia.org/wiki/Breiðafjörður</t>
  </si>
  <si>
    <t>Snæfellsjökull</t>
  </si>
  <si>
    <t>Volcano</t>
  </si>
  <si>
    <t>https://en.wikipedia.org/wiki/Snæfellsjökull</t>
  </si>
  <si>
    <t>N64° 48.581' W23° 46.578'</t>
  </si>
  <si>
    <t>N65° 11.041' W22° 26.292'</t>
  </si>
  <si>
    <t>Road 574, piste 570 from south</t>
  </si>
  <si>
    <t>N64° 53.158' W24° 02.531'</t>
  </si>
  <si>
    <t>Falki</t>
  </si>
  <si>
    <t>Tower</t>
  </si>
  <si>
    <t>Dritvik</t>
  </si>
  <si>
    <t>N64° 45.115' W23° 54.021'</t>
  </si>
  <si>
    <t>Djúpalónssandur</t>
  </si>
  <si>
    <t>https://en.wikipedia.org/wiki/Djúpalónssandur</t>
  </si>
  <si>
    <t>https://en.wikipedia.org/wiki/Lóndrangar</t>
  </si>
  <si>
    <t>N64° 46.003' W23° 37.684'</t>
  </si>
  <si>
    <t>https://en.wikipedia.org/wiki/Arnarstapi</t>
  </si>
  <si>
    <t>Londrangar</t>
  </si>
  <si>
    <t>N64° 44.255' W23° 46.536'</t>
  </si>
  <si>
    <t>Town</t>
  </si>
  <si>
    <t>Cliff</t>
  </si>
  <si>
    <t>Arnarstapi</t>
  </si>
  <si>
    <t>Beach, Cliff, Gatklettur, Trkking  hellar-Arnarstapi</t>
  </si>
  <si>
    <t>Road 590</t>
  </si>
  <si>
    <t>Djupidalur</t>
  </si>
  <si>
    <t>Swimming Pool</t>
  </si>
  <si>
    <t>N65° 34.847' W22° 17.071'</t>
  </si>
  <si>
    <t>Látrabjarg</t>
  </si>
  <si>
    <t>Bird watching</t>
  </si>
  <si>
    <t>https://en.wikipedia.org/wiki/Látrabjarg</t>
  </si>
  <si>
    <t>N65° 30.140' W24° 31.789'</t>
  </si>
  <si>
    <t>See also museum at Hnjotur, beach at Breidavik, beach of Hvallatur (camping), Raudisandur (from road 614)</t>
  </si>
  <si>
    <t>Swimming pool</t>
  </si>
  <si>
    <t>N66° 03.356' W21° 30.421'</t>
  </si>
  <si>
    <t>Krossnes</t>
  </si>
  <si>
    <t>Drangsnes</t>
  </si>
  <si>
    <t>N65° 41.318' W21° 26.577'</t>
  </si>
  <si>
    <t>Reykjarfjörður</t>
  </si>
  <si>
    <t>N65° 37.390' W23° 28.201'</t>
  </si>
  <si>
    <t>Dynjandi</t>
  </si>
  <si>
    <t>N65° 44.208' W23° 12.525'</t>
  </si>
  <si>
    <t>https://en.wikipedia.org/wiki/Dynjandi</t>
  </si>
  <si>
    <t>Also known as Fjallfoss</t>
  </si>
  <si>
    <t>Þingeyri</t>
  </si>
  <si>
    <t>round trip on Road 622 not feasible</t>
  </si>
  <si>
    <t>Road 622</t>
  </si>
  <si>
    <t>Road F26</t>
  </si>
  <si>
    <t>Bolungarvík</t>
  </si>
  <si>
    <t>https://en.wikipedia.org/wiki/Bolungarv%C3%ADk</t>
  </si>
  <si>
    <t>N66° 08.954' W23° 13.078'</t>
  </si>
  <si>
    <t>Lighting Tower View, Skalavik beach</t>
  </si>
  <si>
    <t>road 630,</t>
  </si>
  <si>
    <t>Hornstrandir</t>
  </si>
  <si>
    <t>Krossneslaug, road 645, 643 from Drangsenes, Djupavik</t>
  </si>
  <si>
    <t>Wale-Whatching</t>
  </si>
  <si>
    <t>Godafoss</t>
  </si>
  <si>
    <t>N65° 40.959' W17° 33.047'</t>
  </si>
  <si>
    <t>https://en.wikipedia.org/wiki/Goðafoss</t>
  </si>
  <si>
    <t>Road 745</t>
  </si>
  <si>
    <t>GlobalAlliance</t>
  </si>
  <si>
    <t>+39 02 26609283 (emergenza)</t>
  </si>
  <si>
    <t>polizza 9170575</t>
  </si>
  <si>
    <t>https://www.allianz-assistance.it</t>
  </si>
  <si>
    <t>info@allianz-assistance.it</t>
  </si>
  <si>
    <t>smyril line</t>
  </si>
  <si>
    <t>+298345900</t>
  </si>
  <si>
    <t>booking@smyrilline.com</t>
  </si>
  <si>
    <t>www.smyrilline.com</t>
  </si>
  <si>
    <t>Booking reeference: 36138762</t>
  </si>
  <si>
    <t>Hvitserkur</t>
  </si>
  <si>
    <t>Road 711, Ocean view</t>
  </si>
  <si>
    <t>https://it.wikipedia.org/wiki/Hv%C3%ADtserkur</t>
  </si>
  <si>
    <t>N65° 36.219' W20° 38.791'</t>
  </si>
  <si>
    <t>Blonduos</t>
  </si>
  <si>
    <t>https://it.wikipedia.org/wiki/Blönduós</t>
  </si>
  <si>
    <t>N65° 39.491' W20° 16.874'</t>
  </si>
  <si>
    <t>Kolugljúfur</t>
  </si>
  <si>
    <t>canyon, road 715</t>
  </si>
  <si>
    <t>N65° 19.952' W20° 34.234'</t>
  </si>
  <si>
    <t>Grettislaug</t>
  </si>
  <si>
    <t>Pool, camp</t>
  </si>
  <si>
    <t>N65° 52.842' W19° 44.253'</t>
  </si>
  <si>
    <t>Grimsey</t>
  </si>
  <si>
    <t>https://it.wikipedia.org/wiki/Gr%C3%ADmsey</t>
  </si>
  <si>
    <t>From Darvik, http://www.landflutningar.is/saefari/</t>
  </si>
  <si>
    <t>Mývatn Lake</t>
  </si>
  <si>
    <t>Visit Grjótagjá, round tour Route 1, and 848,  Lofthellir cave, Dimmuborghir, Myvatn Nature Baths, Hverir, Krafla</t>
  </si>
  <si>
    <t>Krafla</t>
  </si>
  <si>
    <t>https://it.wikipedia.org/wiki/Krafla</t>
  </si>
  <si>
    <t>N65° 43.035' W16° 45.597'</t>
  </si>
  <si>
    <r>
      <t xml:space="preserve">From roand 863, Krafla, </t>
    </r>
    <r>
      <rPr>
        <sz val="12"/>
        <color indexed="8"/>
        <rFont val="Calibri (Body)"/>
      </rPr>
      <t>Leirhnjukur,</t>
    </r>
    <r>
      <rPr>
        <sz val="12"/>
        <color theme="1"/>
        <rFont val="Calibri"/>
        <family val="2"/>
        <scheme val="minor"/>
      </rPr>
      <t xml:space="preserve"> Stora-Viti,</t>
    </r>
  </si>
  <si>
    <t>Nordur Sigling, http://www.northsailing.is/ Gentle Giants https://www.gentlegiants.is apporx 4 hours</t>
  </si>
  <si>
    <t>Asbyrgi</t>
  </si>
  <si>
    <t>N66° 00.095' W16° 30.734'</t>
  </si>
  <si>
    <t>https://en.wikipedia.org/wiki/Ásbyrgi</t>
  </si>
  <si>
    <t>Natural park, Eyjan</t>
  </si>
  <si>
    <t>Raudinupur</t>
  </si>
  <si>
    <t>From Road 870</t>
  </si>
  <si>
    <t>N66° 30.411' W16° 30.025'</t>
  </si>
  <si>
    <t>Hengifoss</t>
  </si>
  <si>
    <t>https://en.wikipedia.org/wiki/Hengifoss</t>
  </si>
  <si>
    <t>N65° 05.618' W14° 53.279'</t>
  </si>
  <si>
    <t>Hafnarholmi</t>
  </si>
  <si>
    <t>N65° 32.507' W13° 45.268'</t>
  </si>
  <si>
    <t>Birdwatching</t>
  </si>
  <si>
    <t>Fagrifoss</t>
  </si>
  <si>
    <t>From Road 206</t>
  </si>
  <si>
    <t>https://en.wikipedia.org/wiki/Fagrifoss</t>
  </si>
  <si>
    <t>N63° 52.307' W18° 14.707'</t>
  </si>
  <si>
    <t>Skaftafell</t>
  </si>
  <si>
    <t>N64° 00.993' W16° 58.771'</t>
  </si>
  <si>
    <t>https://en.wikipedia.org/wiki/Skaftafell</t>
  </si>
  <si>
    <t>National Park</t>
  </si>
  <si>
    <t>Icebergs Lagoon</t>
  </si>
  <si>
    <t>Laki</t>
  </si>
  <si>
    <t>https://en.wikipedia.org/wiki/Laki</t>
  </si>
  <si>
    <t>Road F35</t>
  </si>
  <si>
    <t>Hveravellir</t>
  </si>
  <si>
    <t>Gullfoss, Hveravellir (thermal bad)</t>
  </si>
  <si>
    <t>From road F35</t>
  </si>
  <si>
    <t>N64° 51.919' W19° 33.391'</t>
  </si>
  <si>
    <t>On road F26</t>
  </si>
  <si>
    <t>The road to Askja goes from road 1 to road 901 and onto mountain road F905. Onward to F910 to Drekagil. On this route there are two fords to cross, usually small. From Drekagil goes mountain road F894 (8 km) to the car park at Vikraborgir. Another option is to go from road 1 to mountain road F88 via Herðubreiðarlindir to Drekagil. On this road ther are fords on the rivers Grafarlandsá and Lindá that need to be crossed. The fords can be difficult or even impassable for small jeeps. Visit also Herðubreið, Drekagil, F902 to KverkFjoll</t>
  </si>
  <si>
    <t>Kverkfjoll</t>
  </si>
  <si>
    <t>road F902, from Askja</t>
  </si>
  <si>
    <t>N64° 43.506' W16° 39.226'</t>
  </si>
  <si>
    <t>Ice cave</t>
  </si>
  <si>
    <t>https://en.wikipedia.org/wiki/Kverkfjöll</t>
  </si>
  <si>
    <t>Emergency</t>
  </si>
  <si>
    <t>112</t>
  </si>
  <si>
    <t>Icelandic Road and Coastal Administration</t>
  </si>
  <si>
    <t>+354-522-1100</t>
  </si>
  <si>
    <t>Aldeyjarfoss, Benzine Hraunejar (south) - Godafoss (nord) (240km), check river crossing Nyidalur FI Mountain Hut (overnight), Hrauneyjar Guesthouse Hotel</t>
  </si>
  <si>
    <t>Seydisfjördur - Hengifoss - Djupivogur</t>
  </si>
  <si>
    <t>Hofn</t>
  </si>
  <si>
    <t>Landmark</t>
  </si>
  <si>
    <t>Stokness</t>
  </si>
  <si>
    <t>N64° 14.471' W14° 58.046'</t>
  </si>
  <si>
    <t>Icebergs, visit inside</t>
  </si>
  <si>
    <t>Svartifoss (45min), Skaftafellsjokull glacier (30min), Skaftafellsheidi (ring 6h)</t>
  </si>
  <si>
    <t>Hoefn.Landmark, Jokulsarlon Icebergs (visit inside), Skaftafell -Svartifoss waterfall (45min) and/or Skaftafellsjokull glacier (30min)</t>
  </si>
  <si>
    <t>Djupivogur - Hofn - Jokulsarlon - Skaftafell - Kirkjubæjarklaustur</t>
  </si>
  <si>
    <r>
      <t xml:space="preserve">FERRY at </t>
    </r>
    <r>
      <rPr>
        <b/>
        <sz val="12"/>
        <color indexed="8"/>
        <rFont val="Calibri"/>
        <family val="2"/>
      </rPr>
      <t>11:30</t>
    </r>
  </si>
  <si>
    <r>
      <t xml:space="preserve">FERRY Arrival at </t>
    </r>
    <r>
      <rPr>
        <b/>
        <sz val="12"/>
        <color indexed="8"/>
        <rFont val="Calibri"/>
        <family val="2"/>
      </rPr>
      <t>08:30</t>
    </r>
  </si>
  <si>
    <r>
      <t xml:space="preserve">FERRY at </t>
    </r>
    <r>
      <rPr>
        <b/>
        <sz val="12"/>
        <color indexed="8"/>
        <rFont val="Calibri"/>
        <family val="2"/>
      </rPr>
      <t>10:30</t>
    </r>
  </si>
  <si>
    <r>
      <t xml:space="preserve">FERRY Arrival at </t>
    </r>
    <r>
      <rPr>
        <b/>
        <sz val="12"/>
        <color indexed="8"/>
        <rFont val="Calibri"/>
        <family val="2"/>
      </rPr>
      <t>12:30</t>
    </r>
  </si>
  <si>
    <t>Iceland KM</t>
  </si>
  <si>
    <t>http://en.wikipedia.org/wiki/Þingvellir</t>
  </si>
  <si>
    <t>http://www.thingvellir.is/</t>
  </si>
  <si>
    <t>Kirkjubæjarklaustur - Vik - Skogafoss -  Reykholt</t>
  </si>
  <si>
    <t>UNESCO World Heritage Site, Canyon Trails, Oxararfoss, (Nesjavellir)</t>
  </si>
  <si>
    <t>Hallgrimskirkja,Skólavörðustígur,Birdwatching Puffin (www.puffinexpress.is http://specialtours.is,  departure: 8:00, 9:30, 11:00, 12;30, 14:00, 15:30, 17:00, duration 1h), Whale watching www.elding.is, , 9:00 -17:00 every hour + 20:00) ?</t>
  </si>
  <si>
    <t>07:00-00:00, www.bluelagoon.com</t>
  </si>
  <si>
    <t>Ondeverdanes</t>
  </si>
  <si>
    <t>Reykjavik - Borgarnes - Londrangar -  Dritvik - Helissandur - Olafsvik</t>
  </si>
  <si>
    <t>Olafsvik - Stykkishólmur - Ferry Brjianslaekur - Raudisandur - Breidavik</t>
  </si>
  <si>
    <t>http://www.hengifoss.is/en/home/hike-to-the-falls</t>
  </si>
  <si>
    <t xml:space="preserve">Stykkishólmur Ferry  to Brjianslaekur? www.seatours.is 9:00 - 11:30, 15:45 - 18:15, Raudisandur beach - Patreksfiordur: 65km + 127km + 3h. Camping Breidavik www.breidavik.is / hotel Latrabjarg www.latrabjarg.com on F615 </t>
  </si>
  <si>
    <t>http://guidetoiceland.is/connect-with-locals/regina/hot-pools-in-the-westfjords-of-iceland</t>
  </si>
  <si>
    <t>Reykjarfjörður (thermal swimming pool), Dynjandi, Pingeryi (Sandafell Mountain)</t>
  </si>
  <si>
    <t>Breidavik - Reykjarfjörður- Dynjandi - Pingeyri - Sudureyri - Bolungarvik</t>
  </si>
  <si>
    <t>http://hiticeland.com/places_and_photos_from_iceland/krossneslaug-krossnes-geothermal-pool</t>
  </si>
  <si>
    <t>https://sundlaugar.is/?lang=en</t>
  </si>
  <si>
    <t>http://www.westfjords.is/en/moya/toy/index/town/drangsnes</t>
  </si>
  <si>
    <t>F35 (Hveravellir pool ?)</t>
  </si>
  <si>
    <t>Akureyri - Gulfoss - Fludir</t>
  </si>
  <si>
    <t>Fludir - F26 - Godafoss - Laugar</t>
  </si>
  <si>
    <t>Artic Henge</t>
  </si>
  <si>
    <t>Monuments</t>
  </si>
  <si>
    <t>http://icelandmag.visir.is/article/arctic-henge-a-magnificent-construction</t>
  </si>
  <si>
    <t>N66° 27.723' W15° 57.779'</t>
  </si>
  <si>
    <t>Natural park</t>
  </si>
  <si>
    <t>Laugar - Lake Myvtan - Krafla - Vopnafjörður</t>
  </si>
  <si>
    <t>Vopnafjörður - Askja - Egilstadir</t>
  </si>
  <si>
    <t>Reykholt - Gullfoss - Geysir - Pingvellir - Reykjavik</t>
  </si>
  <si>
    <t>Gullfoss, Strokkur &amp; Geysir &amp; little Geysir, UNESCO World Heritage Site, Canyon Trail to Oxararfoss</t>
  </si>
  <si>
    <t>Reykavik: Hallgrimskirkja,Skólavörðustígur, Birdwatching Puffin (www.puffinexpress.is http://specialtours.is, departure: 8:00, 9:30, 11:00, 12;30, 14:00, 15:30, 17:00) ? Whale watching www.elding.is, 9:00 -17:00 every hour + 20:00 ) ?</t>
  </si>
  <si>
    <t>Bolungarvik - Hvammstangi</t>
  </si>
  <si>
    <t>Hvammstangi - Blondous - Saudarkrokur - Siglufjodur - Akureyri</t>
  </si>
  <si>
    <t>Fjaðrárgljúfur</t>
  </si>
  <si>
    <t>Canyon</t>
  </si>
  <si>
    <t>Road 206</t>
  </si>
  <si>
    <t>https://en.wikipedia.org/wiki/Fjaðrárgljúfur</t>
  </si>
  <si>
    <t>N63° 46.258' W18° 10.281'</t>
  </si>
  <si>
    <t>Marlia - Como</t>
  </si>
  <si>
    <t>Como - Rothenburg ob der Tauber</t>
  </si>
  <si>
    <t>Rothenburg ob der Tauber - Hamburg</t>
  </si>
  <si>
    <t>Hotel</t>
  </si>
  <si>
    <t>Dalia Stanza a Como, 31 Piazza Alessandro Volta 22100 Como, +39 349 881 2519</t>
  </si>
  <si>
    <t>Hotel Zum Breiterle, Rödergasse 30 91541 Rothenburg ob der Tauber, +49 9861 6730</t>
  </si>
  <si>
    <t>Hotel Mercedes/Centrum, Steindamm 51 St. Georg 20099 Hamburg, +49 40 2801218</t>
  </si>
  <si>
    <t>Hamburg - Aabenraa- Hirthshal</t>
  </si>
  <si>
    <t>Herve' Aabenraa, Munchs Badehotel, Strandvejen 31, Tornby 9850 Hirtshals, +45 98 97 71 15</t>
  </si>
  <si>
    <t>Hirtshals - Schleswig</t>
  </si>
  <si>
    <t>Schleswig - Wuerzburg</t>
  </si>
  <si>
    <t>Wuerzburg - Lodi</t>
  </si>
  <si>
    <t>Lodi - Casa</t>
  </si>
  <si>
    <t>io</t>
  </si>
  <si>
    <t xml:space="preserve">Driver + Passenger + FAIR Loading </t>
  </si>
  <si>
    <t>=</t>
  </si>
  <si>
    <t>Corsica camping</t>
  </si>
  <si>
    <t>"+1"</t>
  </si>
  <si>
    <t>Alps</t>
  </si>
  <si>
    <t>"+2"</t>
  </si>
  <si>
    <t>From Road 933, 30min walk, from parking lot,  3rd highest waterfall in Iceland, 128 meters</t>
  </si>
  <si>
    <t>(Fjaðrárgljúfur?) Vik &amp; Reynisfjara &amp; Dyrholaey, Reynisdragur from Reynisfjall Mountain (trail from Vik), Dyrholaey, DC-3 Planew Wreck (3.6km, 60min), Skogafoss &amp; Museum (?)</t>
  </si>
  <si>
    <t xml:space="preserve"> Londrangar - Dritvik beach (morning Blue Lagoon?). If possible, reach  Stykkishólmur (65km)</t>
  </si>
  <si>
    <t>note: Krossness ? 96km one way</t>
  </si>
  <si>
    <t>F26, Fuel at Hrauneyjar (ca. 260km wihout fuel), Godafoss</t>
  </si>
  <si>
    <t>Egilstadir - FERRY  Seydisfjördur - Hirtshals</t>
  </si>
  <si>
    <t>Askja, 68km + 96km + 198km, fule problem, maybe at Möðrudalur (campground) on F901</t>
  </si>
  <si>
    <t>Krafla, Dettifoss. HUSAVIK whalewatching? Possibly reach camp ground at Möðrudalur on F901</t>
  </si>
  <si>
    <t>Emma: Tehusio Hostel Kaupvangur 17 Egilsstadir, Hengifoss Waterfall, From Road 933, 30min walk,  3rd highest waterfall in Iceland, 128 meters, beach of breiddalsvik. Camp in  Berunus or Djupivogur</t>
  </si>
  <si>
    <t>Dictionaries</t>
  </si>
  <si>
    <t>Mobile phone</t>
  </si>
  <si>
    <t>Maps</t>
  </si>
  <si>
    <t>First Aid</t>
  </si>
  <si>
    <t>Expedition Food</t>
  </si>
  <si>
    <t>Health Insurance Umberto</t>
  </si>
  <si>
    <t>Health Insurance Maria Pia</t>
  </si>
  <si>
    <t>Bike Road Assistance</t>
  </si>
  <si>
    <t>Tire change</t>
  </si>
  <si>
    <t>Bike service</t>
  </si>
  <si>
    <t>Train</t>
  </si>
  <si>
    <t>Ferry</t>
  </si>
  <si>
    <t>Credit Card Expenses</t>
  </si>
  <si>
    <t>Others</t>
  </si>
  <si>
    <t>Cash Umberto</t>
  </si>
  <si>
    <t>Cash Maria Pia</t>
  </si>
  <si>
    <t>Trip Preparation</t>
  </si>
  <si>
    <t>Bike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</si>
</sst>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ss;@"/>
    <numFmt numFmtId="165" formatCode="&quot;€&quot;\ ###0.00"/>
    <numFmt numFmtId="166" formatCode="mm:ss.0;@"/>
  </numFmts>
  <fonts count="14">
    <font>
      <sz val="12"/>
      <color theme="1"/>
      <name val="Calibri"/>
      <family val="2"/>
      <scheme val="minor"/>
    </font>
    <font>
      <sz val="8"/>
      <name val="Calibri"/>
      <family val="2"/>
    </font>
    <font>
      <sz val="12"/>
      <color indexed="8"/>
      <name val="Calibri (Body)"/>
    </font>
    <font>
      <b/>
      <sz val="12"/>
      <color indexed="8"/>
      <name val="Calibri"/>
      <family val="2"/>
    </font>
    <font>
      <sz val="8"/>
      <name val="Calibri"/>
      <family val="2"/>
    </font>
    <font>
      <u/>
      <sz val="12"/>
      <color theme="1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rgb="FF000000"/>
      <name val="Calibri"/>
      <family val="2"/>
      <scheme val="minor"/>
    </font>
    <font>
      <u/>
      <sz val="12"/>
      <color theme="1"/>
      <name val="Calibri"/>
      <family val="2"/>
      <scheme val="minor"/>
    </font>
    <font>
      <b/>
      <sz val="12"/>
      <color rgb="FF00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165" fontId="0" fillId="0" borderId="0" xfId="0" applyNumberFormat="1"/>
    <xf numFmtId="0" fontId="6" fillId="0" borderId="0" xfId="0" applyFont="1"/>
    <xf numFmtId="0" fontId="6" fillId="0" borderId="0" xfId="0" applyFont="1" applyAlignment="1">
      <alignment horizontal="center"/>
    </xf>
    <xf numFmtId="0" fontId="0" fillId="0" borderId="0" xfId="0" applyAlignment="1">
      <alignment horizontal="center"/>
    </xf>
    <xf numFmtId="0" fontId="6" fillId="0" borderId="0" xfId="0" applyFont="1" applyAlignment="1">
      <alignment vertical="top" wrapText="1"/>
    </xf>
    <xf numFmtId="0" fontId="0" fillId="0" borderId="0" xfId="0" applyAlignment="1">
      <alignment vertical="top" wrapText="1"/>
    </xf>
    <xf numFmtId="165" fontId="6" fillId="0" borderId="0" xfId="0" applyNumberFormat="1" applyFont="1" applyAlignment="1">
      <alignment horizontal="center"/>
    </xf>
    <xf numFmtId="165" fontId="0" fillId="0" borderId="0" xfId="0" applyNumberFormat="1" applyAlignment="1">
      <alignment horizontal="center"/>
    </xf>
    <xf numFmtId="9" fontId="0" fillId="0" borderId="0" xfId="0" applyNumberFormat="1" applyAlignment="1">
      <alignment horizontal="center"/>
    </xf>
    <xf numFmtId="14" fontId="6" fillId="0" borderId="0" xfId="0" applyNumberFormat="1" applyFont="1" applyAlignment="1">
      <alignment horizontal="center" vertical="top" wrapText="1"/>
    </xf>
    <xf numFmtId="0" fontId="6" fillId="0" borderId="0" xfId="0" applyFont="1" applyAlignment="1">
      <alignment horizontal="center" wrapText="1"/>
    </xf>
    <xf numFmtId="2" fontId="0" fillId="0" borderId="0" xfId="0" applyNumberFormat="1"/>
    <xf numFmtId="0" fontId="6" fillId="0" borderId="1"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6" fillId="0" borderId="0" xfId="0" applyFont="1" applyAlignment="1">
      <alignment wrapText="1"/>
    </xf>
    <xf numFmtId="49" fontId="0" fillId="0" borderId="0" xfId="0" applyNumberFormat="1" applyAlignment="1">
      <alignment vertical="top" wrapText="1"/>
    </xf>
    <xf numFmtId="1" fontId="0" fillId="0" borderId="0" xfId="0" applyNumberFormat="1"/>
    <xf numFmtId="0" fontId="0" fillId="0" borderId="0" xfId="0" applyAlignment="1">
      <alignment horizontal="left" vertical="center"/>
    </xf>
    <xf numFmtId="0" fontId="0" fillId="0" borderId="0" xfId="0" applyAlignment="1">
      <alignment horizontal="left" vertical="center" wrapText="1"/>
    </xf>
    <xf numFmtId="0" fontId="5" fillId="0" borderId="0" xfId="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xf>
    <xf numFmtId="49" fontId="6" fillId="0" borderId="0" xfId="0" applyNumberFormat="1" applyFont="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Alignment="1">
      <alignment vertical="top" wrapText="1"/>
    </xf>
    <xf numFmtId="49" fontId="5" fillId="0" borderId="0" xfId="1" applyNumberFormat="1" applyAlignment="1">
      <alignment vertical="top" wrapText="1"/>
    </xf>
    <xf numFmtId="49" fontId="0" fillId="0" borderId="0" xfId="0" applyNumberFormat="1" applyFont="1" applyAlignment="1">
      <alignment vertical="top" wrapText="1"/>
    </xf>
    <xf numFmtId="0" fontId="8" fillId="0" borderId="1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1" applyAlignment="1">
      <alignment horizontal="left" vertical="top" wrapText="1"/>
    </xf>
    <xf numFmtId="0" fontId="10" fillId="2"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0" fillId="2" borderId="0" xfId="0" applyFont="1" applyFill="1" applyAlignment="1">
      <alignment horizontal="left"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NumberFormat="1" applyFont="1" applyAlignment="1">
      <alignment horizontal="center" vertical="center"/>
    </xf>
    <xf numFmtId="14"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0" fillId="2" borderId="0" xfId="0" applyNumberFormat="1" applyFont="1" applyFill="1" applyAlignment="1">
      <alignment horizontal="center" vertical="center"/>
    </xf>
    <xf numFmtId="1" fontId="7" fillId="0" borderId="0" xfId="0" applyNumberFormat="1" applyFont="1" applyAlignment="1">
      <alignment horizontal="center" vertical="center"/>
    </xf>
    <xf numFmtId="166" fontId="6" fillId="0" borderId="0" xfId="0" applyNumberFormat="1" applyFont="1" applyAlignment="1">
      <alignment horizontal="center" vertical="center"/>
    </xf>
    <xf numFmtId="164" fontId="0" fillId="0" borderId="0" xfId="0" applyNumberFormat="1" applyFont="1" applyAlignment="1">
      <alignment horizontal="center" vertical="center"/>
    </xf>
    <xf numFmtId="164" fontId="0" fillId="2" borderId="0" xfId="0" applyNumberFormat="1"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left" vertical="center" wrapText="1"/>
    </xf>
    <xf numFmtId="0" fontId="5" fillId="3" borderId="0" xfId="1" applyFill="1" applyAlignment="1">
      <alignment horizontal="left" vertical="center"/>
    </xf>
    <xf numFmtId="0" fontId="0" fillId="3" borderId="0" xfId="0" applyFont="1" applyFill="1" applyAlignment="1">
      <alignment horizontal="left" vertical="center"/>
    </xf>
    <xf numFmtId="0" fontId="0" fillId="3" borderId="0" xfId="0" applyFont="1" applyFill="1" applyAlignment="1">
      <alignment horizontal="left" vertical="center" wrapText="1"/>
    </xf>
    <xf numFmtId="0" fontId="11" fillId="3" borderId="0" xfId="1" applyFont="1" applyFill="1" applyAlignment="1">
      <alignment horizontal="left" vertical="center"/>
    </xf>
    <xf numFmtId="0" fontId="5" fillId="3" borderId="0" xfId="1" applyFill="1" applyAlignment="1">
      <alignment horizontal="left" vertical="top" wrapText="1"/>
    </xf>
    <xf numFmtId="0" fontId="0" fillId="0" borderId="0" xfId="0" applyNumberFormat="1" applyFont="1" applyFill="1" applyAlignment="1">
      <alignment horizontal="center" vertical="center"/>
    </xf>
    <xf numFmtId="1" fontId="6" fillId="0" borderId="0" xfId="0" applyNumberFormat="1" applyFont="1" applyAlignment="1">
      <alignment horizontal="center" vertical="center"/>
    </xf>
    <xf numFmtId="0" fontId="6" fillId="0" borderId="2" xfId="0" applyFont="1" applyBorder="1" applyAlignment="1">
      <alignment horizontal="center"/>
    </xf>
    <xf numFmtId="0" fontId="0" fillId="0" borderId="2"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8" xfId="0" applyFont="1" applyBorder="1" applyAlignment="1">
      <alignment horizontal="center"/>
    </xf>
    <xf numFmtId="0" fontId="0" fillId="0" borderId="0" xfId="0" applyFill="1" applyBorder="1" applyAlignment="1">
      <alignment horizontal="center"/>
    </xf>
    <xf numFmtId="165" fontId="10" fillId="0" borderId="0" xfId="0" applyNumberFormat="1" applyFont="1" applyAlignment="1">
      <alignment horizontal="center"/>
    </xf>
    <xf numFmtId="165" fontId="13" fillId="0" borderId="0" xfId="0" applyNumberFormat="1" applyFont="1" applyAlignment="1">
      <alignment horizontal="center"/>
    </xf>
    <xf numFmtId="0" fontId="6" fillId="0" borderId="2" xfId="0" applyFont="1" applyBorder="1" applyAlignment="1">
      <alignment horizontal="center"/>
    </xf>
    <xf numFmtId="0" fontId="0" fillId="0" borderId="2"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en.wikipedia.org/wiki/Fagrifoss" TargetMode="External"/><Relationship Id="rId18" Type="http://schemas.openxmlformats.org/officeDocument/2006/relationships/hyperlink" Target="https://en.wikipedia.org/wiki/Gullfoss" TargetMode="External"/><Relationship Id="rId26" Type="http://schemas.openxmlformats.org/officeDocument/2006/relationships/hyperlink" Target="https://en.wikipedia.org/wiki/Landmannalaugar" TargetMode="External"/><Relationship Id="rId39" Type="http://schemas.openxmlformats.org/officeDocument/2006/relationships/hyperlink" Target="https://en.wikipedia.org/wiki/V%C3%ADk_%C3%AD_M&#253;rdal" TargetMode="External"/><Relationship Id="rId21" Type="http://schemas.openxmlformats.org/officeDocument/2006/relationships/hyperlink" Target="https://en.wikipedia.org/wiki/Husavik" TargetMode="External"/><Relationship Id="rId34" Type="http://schemas.openxmlformats.org/officeDocument/2006/relationships/hyperlink" Target="https://en.wikipedia.org/wiki/Sk&#243;gafoss" TargetMode="External"/><Relationship Id="rId42" Type="http://schemas.openxmlformats.org/officeDocument/2006/relationships/hyperlink" Target="http://guidetoiceland.is/connect-with-locals/regina/hot-pools-in-the-westfjords-of-iceland" TargetMode="External"/><Relationship Id="rId7" Type="http://schemas.openxmlformats.org/officeDocument/2006/relationships/hyperlink" Target="http://www.bluelagoon.com/" TargetMode="External"/><Relationship Id="rId2" Type="http://schemas.openxmlformats.org/officeDocument/2006/relationships/hyperlink" Target="https://en.wikipedia.org/wiki/Askja" TargetMode="External"/><Relationship Id="rId16" Type="http://schemas.openxmlformats.org/officeDocument/2006/relationships/hyperlink" Target="https://en.wikipedia.org/wiki/Go&#240;afoss" TargetMode="External"/><Relationship Id="rId29" Type="http://schemas.openxmlformats.org/officeDocument/2006/relationships/hyperlink" Target="https://en.wikipedia.org/wiki/L&#243;ndrangar" TargetMode="External"/><Relationship Id="rId1" Type="http://schemas.openxmlformats.org/officeDocument/2006/relationships/hyperlink" Target="https://en.wikipedia.org/wiki/Aldeyjarfoss" TargetMode="External"/><Relationship Id="rId6" Type="http://schemas.openxmlformats.org/officeDocument/2006/relationships/hyperlink" Target="https://it.wikipedia.org/wiki/Bl&#246;ndu&#243;s" TargetMode="External"/><Relationship Id="rId11" Type="http://schemas.openxmlformats.org/officeDocument/2006/relationships/hyperlink" Target="https://en.wikipedia.org/wiki/Dyrh&#243;laey" TargetMode="External"/><Relationship Id="rId24" Type="http://schemas.openxmlformats.org/officeDocument/2006/relationships/hyperlink" Target="https://en.wikipedia.org/wiki/Kverkfj&#246;ll" TargetMode="External"/><Relationship Id="rId32" Type="http://schemas.openxmlformats.org/officeDocument/2006/relationships/hyperlink" Target="https://en.wikipedia.org/wiki/Reynisdrangar" TargetMode="External"/><Relationship Id="rId37" Type="http://schemas.openxmlformats.org/officeDocument/2006/relationships/hyperlink" Target="https://en.wikipedia.org/wiki/Strokkur" TargetMode="External"/><Relationship Id="rId40" Type="http://schemas.openxmlformats.org/officeDocument/2006/relationships/hyperlink" Target="http://en.wikipedia.org/wiki/&#222;ingvellir" TargetMode="External"/><Relationship Id="rId45" Type="http://schemas.openxmlformats.org/officeDocument/2006/relationships/hyperlink" Target="https://en.wikipedia.org/wiki/J&#246;kuls&#225;rl&#243;n" TargetMode="External"/><Relationship Id="rId5" Type="http://schemas.openxmlformats.org/officeDocument/2006/relationships/hyperlink" Target="https://en.wikipedia.org/wiki/&#193;sbyrgi" TargetMode="External"/><Relationship Id="rId15" Type="http://schemas.openxmlformats.org/officeDocument/2006/relationships/hyperlink" Target="https://en.wikipedia.org/wiki/Glymur" TargetMode="External"/><Relationship Id="rId23" Type="http://schemas.openxmlformats.org/officeDocument/2006/relationships/hyperlink" Target="https://it.wikipedia.org/wiki/Krafla" TargetMode="External"/><Relationship Id="rId28" Type="http://schemas.openxmlformats.org/officeDocument/2006/relationships/hyperlink" Target="https://en.wikipedia.org/wiki/Laugavegur" TargetMode="External"/><Relationship Id="rId36" Type="http://schemas.openxmlformats.org/officeDocument/2006/relationships/hyperlink" Target="https://en.wikipedia.org/wiki/Sn&#230;fellsj&#246;kull" TargetMode="External"/><Relationship Id="rId10" Type="http://schemas.openxmlformats.org/officeDocument/2006/relationships/hyperlink" Target="https://en.wikipedia.org/wiki/Dj&#250;pal&#243;nssandur" TargetMode="External"/><Relationship Id="rId19" Type="http://schemas.openxmlformats.org/officeDocument/2006/relationships/hyperlink" Target="https://en.wikipedia.org/wiki/Heimaey" TargetMode="External"/><Relationship Id="rId31" Type="http://schemas.openxmlformats.org/officeDocument/2006/relationships/hyperlink" Target="https://en.wikipedia.org/wiki/Reykjav%C3%ADk" TargetMode="External"/><Relationship Id="rId44" Type="http://schemas.openxmlformats.org/officeDocument/2006/relationships/hyperlink" Target="http://www.westfjords.is/en/moya/toy/index/town/drangsnes" TargetMode="External"/><Relationship Id="rId4" Type="http://schemas.openxmlformats.org/officeDocument/2006/relationships/hyperlink" Target="https://en.wikipedia.org/wiki/Arnarstapi" TargetMode="External"/><Relationship Id="rId9" Type="http://schemas.openxmlformats.org/officeDocument/2006/relationships/hyperlink" Target="https://en.wikipedia.org/wiki/Brei&#240;afj&#246;r&#240;ur" TargetMode="External"/><Relationship Id="rId14" Type="http://schemas.openxmlformats.org/officeDocument/2006/relationships/hyperlink" Target="https://en.wikipedia.org/wiki/Geysir" TargetMode="External"/><Relationship Id="rId22" Type="http://schemas.openxmlformats.org/officeDocument/2006/relationships/hyperlink" Target="https://it.wikipedia.org/wiki/Hv%C3%ADtserkur" TargetMode="External"/><Relationship Id="rId27" Type="http://schemas.openxmlformats.org/officeDocument/2006/relationships/hyperlink" Target="https://en.wikipedia.org/wiki/L&#225;trabjarg" TargetMode="External"/><Relationship Id="rId30" Type="http://schemas.openxmlformats.org/officeDocument/2006/relationships/hyperlink" Target="https://en.wikipedia.org/wiki/M&#253;vatn" TargetMode="External"/><Relationship Id="rId35" Type="http://schemas.openxmlformats.org/officeDocument/2006/relationships/hyperlink" Target="https://en.wikipedia.org/wiki/Sk&#243;gar" TargetMode="External"/><Relationship Id="rId43" Type="http://schemas.openxmlformats.org/officeDocument/2006/relationships/hyperlink" Target="http://hiticeland.com/places_and_photos_from_iceland/krossneslaug-krossnes-geothermal-pool" TargetMode="External"/><Relationship Id="rId8" Type="http://schemas.openxmlformats.org/officeDocument/2006/relationships/hyperlink" Target="https://en.wikipedia.org/wiki/Bolungarv%C3%ADk" TargetMode="External"/><Relationship Id="rId3" Type="http://schemas.openxmlformats.org/officeDocument/2006/relationships/hyperlink" Target="https://en.wikipedia.org/wiki/Dettifoss" TargetMode="External"/><Relationship Id="rId12" Type="http://schemas.openxmlformats.org/officeDocument/2006/relationships/hyperlink" Target="https://en.wikipedia.org/wiki/Dynjandi" TargetMode="External"/><Relationship Id="rId17" Type="http://schemas.openxmlformats.org/officeDocument/2006/relationships/hyperlink" Target="https://it.wikipedia.org/wiki/Gr%C3%ADmsey" TargetMode="External"/><Relationship Id="rId25" Type="http://schemas.openxmlformats.org/officeDocument/2006/relationships/hyperlink" Target="https://en.wikipedia.org/wiki/Laki" TargetMode="External"/><Relationship Id="rId33" Type="http://schemas.openxmlformats.org/officeDocument/2006/relationships/hyperlink" Target="https://en.wikipedia.org/wiki/Skaftafell" TargetMode="External"/><Relationship Id="rId38" Type="http://schemas.openxmlformats.org/officeDocument/2006/relationships/hyperlink" Target="https://en.wikipedia.org/wiki/Surtshellir" TargetMode="External"/><Relationship Id="rId20" Type="http://schemas.openxmlformats.org/officeDocument/2006/relationships/hyperlink" Target="https://en.wikipedia.org/wiki/Hengifoss" TargetMode="External"/><Relationship Id="rId41" Type="http://schemas.openxmlformats.org/officeDocument/2006/relationships/hyperlink" Target="http://www.hengifoss.is/en/home/hike-to-the-fall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www.smyrilline.com" TargetMode="External"/><Relationship Id="rId2" Type="http://schemas.openxmlformats.org/officeDocument/2006/relationships/hyperlink" Target="booking@smyrilline.com" TargetMode="External"/><Relationship Id="rId1" Type="http://schemas.openxmlformats.org/officeDocument/2006/relationships/hyperlink" Target="http://www.amboslo.esteri.it/Ambasciata_Os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workbookViewId="0">
      <selection activeCell="H10" sqref="H10"/>
    </sheetView>
  </sheetViews>
  <sheetFormatPr baseColWidth="10" defaultRowHeight="16"/>
  <cols>
    <col min="1" max="1" width="12.83203125" style="41" customWidth="1"/>
    <col min="2" max="2" width="11.6640625" style="41" customWidth="1"/>
    <col min="3" max="3" width="6.1640625" style="41" customWidth="1"/>
    <col min="4" max="4" width="36.83203125" style="35" customWidth="1"/>
    <col min="5" max="5" width="5.6640625" style="41" customWidth="1"/>
    <col min="6" max="6" width="12.33203125" style="41" customWidth="1"/>
    <col min="7" max="7" width="79.1640625" style="34" customWidth="1"/>
    <col min="8" max="16384" width="10.83203125" style="34"/>
  </cols>
  <sheetData>
    <row r="1" spans="1:10">
      <c r="A1" s="39" t="s">
        <v>25</v>
      </c>
      <c r="B1" s="39" t="s">
        <v>26</v>
      </c>
      <c r="C1" s="39" t="s">
        <v>27</v>
      </c>
    </row>
    <row r="2" spans="1:10">
      <c r="A2" s="44">
        <v>95275</v>
      </c>
      <c r="B2" s="61">
        <v>102740</v>
      </c>
      <c r="C2" s="61">
        <f>B2-A2</f>
        <v>7465</v>
      </c>
    </row>
    <row r="3" spans="1:10">
      <c r="D3" s="38" t="s">
        <v>327</v>
      </c>
      <c r="E3" s="44">
        <f>SUM(E13:E27)</f>
        <v>3796</v>
      </c>
    </row>
    <row r="4" spans="1:10" ht="21">
      <c r="A4" s="42"/>
      <c r="C4" s="41">
        <f>A31-A6+1</f>
        <v>24</v>
      </c>
      <c r="D4" s="38" t="s">
        <v>21</v>
      </c>
      <c r="E4" s="44">
        <f>SUM(E5:E33)</f>
        <v>7675</v>
      </c>
      <c r="F4" s="49">
        <f>E4</f>
        <v>7675</v>
      </c>
      <c r="G4" s="38" t="s">
        <v>22</v>
      </c>
      <c r="H4"/>
      <c r="I4"/>
      <c r="J4"/>
    </row>
    <row r="5" spans="1:10">
      <c r="A5" s="43" t="s">
        <v>14</v>
      </c>
      <c r="B5" s="44"/>
      <c r="C5" s="44" t="s">
        <v>15</v>
      </c>
      <c r="D5" s="38" t="s">
        <v>16</v>
      </c>
      <c r="E5" s="44" t="s">
        <v>17</v>
      </c>
      <c r="F5" s="50" t="s">
        <v>18</v>
      </c>
      <c r="G5" s="38" t="s">
        <v>19</v>
      </c>
      <c r="H5"/>
      <c r="I5"/>
      <c r="J5"/>
    </row>
    <row r="6" spans="1:10">
      <c r="A6" s="42">
        <v>43294</v>
      </c>
      <c r="B6" s="41" t="s">
        <v>20</v>
      </c>
      <c r="C6" s="45">
        <f ca="1">CELL("row",$B6)-3</f>
        <v>3</v>
      </c>
      <c r="D6" s="35" t="s">
        <v>365</v>
      </c>
      <c r="E6" s="41">
        <v>338</v>
      </c>
      <c r="F6" s="51">
        <v>0.15625</v>
      </c>
      <c r="G6" s="35" t="s">
        <v>369</v>
      </c>
    </row>
    <row r="7" spans="1:10">
      <c r="A7" s="42">
        <f t="shared" ref="A7:A12" si="0">A6+1</f>
        <v>43295</v>
      </c>
      <c r="C7" s="45">
        <f ca="1">CELL("row",$B7)-3</f>
        <v>4</v>
      </c>
      <c r="D7" s="35" t="s">
        <v>366</v>
      </c>
      <c r="E7" s="41">
        <v>509</v>
      </c>
      <c r="F7" s="51">
        <v>0.22916666666666666</v>
      </c>
      <c r="G7" s="35" t="s">
        <v>370</v>
      </c>
    </row>
    <row r="8" spans="1:10">
      <c r="A8" s="42">
        <f t="shared" si="0"/>
        <v>43296</v>
      </c>
      <c r="C8" s="45">
        <f ca="1">CELL("row",$B8)-3</f>
        <v>5</v>
      </c>
      <c r="D8" s="35" t="s">
        <v>367</v>
      </c>
      <c r="E8" s="41">
        <v>564</v>
      </c>
      <c r="F8" s="51">
        <v>0.22916666666666666</v>
      </c>
      <c r="G8" s="35" t="s">
        <v>371</v>
      </c>
    </row>
    <row r="9" spans="1:10" ht="20" customHeight="1">
      <c r="A9" s="42">
        <f t="shared" si="0"/>
        <v>43297</v>
      </c>
      <c r="C9" s="45">
        <f ca="1">CELL("row",$B9)-3</f>
        <v>6</v>
      </c>
      <c r="D9" s="35" t="s">
        <v>372</v>
      </c>
      <c r="E9" s="41">
        <v>519</v>
      </c>
      <c r="F9" s="51">
        <v>0.22916666666666666</v>
      </c>
      <c r="G9" s="35" t="s">
        <v>373</v>
      </c>
    </row>
    <row r="10" spans="1:10">
      <c r="A10" s="42">
        <f t="shared" si="0"/>
        <v>43298</v>
      </c>
      <c r="B10" s="41" t="s">
        <v>63</v>
      </c>
      <c r="C10" s="45">
        <f t="shared" ref="C10:C12" ca="1" si="1">CELL("row",$B10)-3</f>
        <v>7</v>
      </c>
      <c r="D10" s="35" t="s">
        <v>81</v>
      </c>
      <c r="F10" s="51">
        <v>0</v>
      </c>
      <c r="G10" s="35" t="s">
        <v>323</v>
      </c>
    </row>
    <row r="11" spans="1:10">
      <c r="A11" s="42">
        <f t="shared" si="0"/>
        <v>43299</v>
      </c>
      <c r="B11" s="41" t="s">
        <v>64</v>
      </c>
      <c r="C11" s="45">
        <f t="shared" ca="1" si="1"/>
        <v>8</v>
      </c>
      <c r="D11" s="35" t="s">
        <v>65</v>
      </c>
      <c r="F11" s="51">
        <v>1.9166666666666667</v>
      </c>
      <c r="G11" s="35" t="s">
        <v>65</v>
      </c>
    </row>
    <row r="12" spans="1:10">
      <c r="A12" s="42">
        <f t="shared" si="0"/>
        <v>43300</v>
      </c>
      <c r="B12" s="41" t="s">
        <v>64</v>
      </c>
      <c r="C12" s="45">
        <f t="shared" ca="1" si="1"/>
        <v>9</v>
      </c>
      <c r="D12" s="35" t="s">
        <v>65</v>
      </c>
      <c r="F12" s="51"/>
      <c r="G12" s="35" t="s">
        <v>324</v>
      </c>
    </row>
    <row r="13" spans="1:10" ht="48">
      <c r="A13" s="46">
        <f>A12+0</f>
        <v>43300</v>
      </c>
      <c r="B13" s="47" t="s">
        <v>64</v>
      </c>
      <c r="C13" s="48">
        <f t="shared" ref="C13:C33" ca="1" si="2">CELL("row",$B13)-4</f>
        <v>9</v>
      </c>
      <c r="D13" s="40" t="s">
        <v>314</v>
      </c>
      <c r="E13" s="47">
        <v>293</v>
      </c>
      <c r="F13" s="52">
        <v>0.20833333333333334</v>
      </c>
      <c r="G13" s="40" t="s">
        <v>393</v>
      </c>
    </row>
    <row r="14" spans="1:10" ht="32">
      <c r="A14" s="46">
        <f t="shared" ref="A14:A27" si="3">A13+1</f>
        <v>43301</v>
      </c>
      <c r="B14" s="47" t="s">
        <v>64</v>
      </c>
      <c r="C14" s="48">
        <f t="shared" ca="1" si="2"/>
        <v>10</v>
      </c>
      <c r="D14" s="40" t="s">
        <v>322</v>
      </c>
      <c r="E14" s="47">
        <v>327</v>
      </c>
      <c r="F14" s="52">
        <v>0.17361111111111113</v>
      </c>
      <c r="G14" s="40" t="s">
        <v>321</v>
      </c>
    </row>
    <row r="15" spans="1:10" ht="32">
      <c r="A15" s="46">
        <f t="shared" si="3"/>
        <v>43302</v>
      </c>
      <c r="B15" s="47" t="s">
        <v>64</v>
      </c>
      <c r="C15" s="48">
        <f t="shared" ca="1" si="2"/>
        <v>11</v>
      </c>
      <c r="D15" s="40" t="s">
        <v>330</v>
      </c>
      <c r="E15" s="47">
        <v>254</v>
      </c>
      <c r="F15" s="52">
        <v>0.14583333333333334</v>
      </c>
      <c r="G15" s="40" t="s">
        <v>386</v>
      </c>
    </row>
    <row r="16" spans="1:10" ht="32">
      <c r="A16" s="46">
        <f t="shared" si="3"/>
        <v>43303</v>
      </c>
      <c r="B16" s="47" t="s">
        <v>64</v>
      </c>
      <c r="C16" s="48">
        <f t="shared" ca="1" si="2"/>
        <v>12</v>
      </c>
      <c r="D16" s="40" t="s">
        <v>355</v>
      </c>
      <c r="E16" s="47">
        <v>164</v>
      </c>
      <c r="F16" s="52">
        <v>0.11805555555555557</v>
      </c>
      <c r="G16" s="37" t="s">
        <v>356</v>
      </c>
    </row>
    <row r="17" spans="1:7" ht="48">
      <c r="A17" s="46">
        <f t="shared" si="3"/>
        <v>43304</v>
      </c>
      <c r="B17" s="47" t="s">
        <v>64</v>
      </c>
      <c r="C17" s="48">
        <f t="shared" ca="1" si="2"/>
        <v>13</v>
      </c>
      <c r="D17" s="40" t="s">
        <v>92</v>
      </c>
      <c r="E17" s="47">
        <v>0</v>
      </c>
      <c r="F17" s="52">
        <v>0</v>
      </c>
      <c r="G17" s="40" t="s">
        <v>357</v>
      </c>
    </row>
    <row r="18" spans="1:7" ht="32">
      <c r="A18" s="46">
        <f t="shared" si="3"/>
        <v>43305</v>
      </c>
      <c r="B18" s="47" t="s">
        <v>64</v>
      </c>
      <c r="C18" s="48">
        <f t="shared" ca="1" si="2"/>
        <v>14</v>
      </c>
      <c r="D18" s="40" t="s">
        <v>335</v>
      </c>
      <c r="E18" s="47">
        <v>266</v>
      </c>
      <c r="F18" s="52">
        <v>0.17361111111111113</v>
      </c>
      <c r="G18" s="37" t="s">
        <v>387</v>
      </c>
    </row>
    <row r="19" spans="1:7" ht="48">
      <c r="A19" s="46">
        <f>A18+1</f>
        <v>43306</v>
      </c>
      <c r="B19" s="47" t="s">
        <v>64</v>
      </c>
      <c r="C19" s="48">
        <f t="shared" ca="1" si="2"/>
        <v>15</v>
      </c>
      <c r="D19" s="40" t="s">
        <v>336</v>
      </c>
      <c r="E19" s="47">
        <v>192</v>
      </c>
      <c r="F19" s="52">
        <v>0.25</v>
      </c>
      <c r="G19" s="40" t="s">
        <v>338</v>
      </c>
    </row>
    <row r="20" spans="1:7" ht="32">
      <c r="A20" s="46">
        <f t="shared" si="3"/>
        <v>43307</v>
      </c>
      <c r="B20" s="47" t="s">
        <v>64</v>
      </c>
      <c r="C20" s="48">
        <f t="shared" ca="1" si="2"/>
        <v>16</v>
      </c>
      <c r="D20" s="40" t="s">
        <v>341</v>
      </c>
      <c r="E20" s="47">
        <v>270</v>
      </c>
      <c r="F20" s="52">
        <v>0.17500000000000002</v>
      </c>
      <c r="G20" s="40" t="s">
        <v>340</v>
      </c>
    </row>
    <row r="21" spans="1:7">
      <c r="A21" s="46">
        <f t="shared" si="3"/>
        <v>43308</v>
      </c>
      <c r="B21" s="47" t="s">
        <v>64</v>
      </c>
      <c r="C21" s="48">
        <f t="shared" ca="1" si="2"/>
        <v>17</v>
      </c>
      <c r="D21" s="40" t="s">
        <v>358</v>
      </c>
      <c r="E21" s="47">
        <v>382</v>
      </c>
      <c r="F21" s="52">
        <v>0.21875</v>
      </c>
      <c r="G21" s="40" t="s">
        <v>388</v>
      </c>
    </row>
    <row r="22" spans="1:7" ht="32">
      <c r="A22" s="46">
        <f t="shared" si="3"/>
        <v>43309</v>
      </c>
      <c r="B22" s="47" t="s">
        <v>64</v>
      </c>
      <c r="C22" s="48">
        <f t="shared" ca="1" si="2"/>
        <v>18</v>
      </c>
      <c r="D22" s="40" t="s">
        <v>359</v>
      </c>
      <c r="E22" s="47">
        <v>291</v>
      </c>
      <c r="F22" s="52">
        <v>0.17708333333333334</v>
      </c>
      <c r="G22" s="40" t="s">
        <v>257</v>
      </c>
    </row>
    <row r="23" spans="1:7">
      <c r="A23" s="46">
        <f t="shared" si="3"/>
        <v>43310</v>
      </c>
      <c r="B23" s="47" t="s">
        <v>64</v>
      </c>
      <c r="C23" s="48">
        <f t="shared" ca="1" si="2"/>
        <v>19</v>
      </c>
      <c r="D23" s="40" t="s">
        <v>346</v>
      </c>
      <c r="E23" s="47">
        <v>321</v>
      </c>
      <c r="F23" s="52">
        <v>0.19791666666666666</v>
      </c>
      <c r="G23" s="40" t="s">
        <v>345</v>
      </c>
    </row>
    <row r="24" spans="1:7">
      <c r="A24" s="46">
        <f t="shared" si="3"/>
        <v>43311</v>
      </c>
      <c r="B24" s="47" t="s">
        <v>64</v>
      </c>
      <c r="C24" s="48">
        <f t="shared" ca="1" si="2"/>
        <v>20</v>
      </c>
      <c r="D24" s="40" t="s">
        <v>347</v>
      </c>
      <c r="E24" s="47">
        <v>333</v>
      </c>
      <c r="F24" s="52">
        <v>0.22916666666666666</v>
      </c>
      <c r="G24" s="40" t="s">
        <v>389</v>
      </c>
    </row>
    <row r="25" spans="1:7" ht="32">
      <c r="A25" s="46">
        <f t="shared" si="3"/>
        <v>43312</v>
      </c>
      <c r="B25" s="47" t="s">
        <v>64</v>
      </c>
      <c r="C25" s="48">
        <f t="shared" ca="1" si="2"/>
        <v>21</v>
      </c>
      <c r="D25" s="40" t="s">
        <v>353</v>
      </c>
      <c r="E25" s="47">
        <v>316</v>
      </c>
      <c r="F25" s="52">
        <v>0.19791666666666666</v>
      </c>
      <c r="G25" s="40" t="s">
        <v>392</v>
      </c>
    </row>
    <row r="26" spans="1:7">
      <c r="A26" s="46">
        <f t="shared" si="3"/>
        <v>43313</v>
      </c>
      <c r="B26" s="47" t="s">
        <v>64</v>
      </c>
      <c r="C26" s="48">
        <f t="shared" ca="1" si="2"/>
        <v>22</v>
      </c>
      <c r="D26" s="40" t="s">
        <v>354</v>
      </c>
      <c r="E26" s="47">
        <v>360</v>
      </c>
      <c r="F26" s="52">
        <v>0.29166666666666669</v>
      </c>
      <c r="G26" s="40" t="s">
        <v>391</v>
      </c>
    </row>
    <row r="27" spans="1:7" ht="32">
      <c r="A27" s="46">
        <f t="shared" si="3"/>
        <v>43314</v>
      </c>
      <c r="B27" s="47" t="s">
        <v>64</v>
      </c>
      <c r="C27" s="48">
        <f t="shared" ca="1" si="2"/>
        <v>23</v>
      </c>
      <c r="D27" s="40" t="s">
        <v>390</v>
      </c>
      <c r="E27" s="47">
        <v>27</v>
      </c>
      <c r="F27" s="52">
        <v>2.0833333333333332E-2</v>
      </c>
      <c r="G27" s="40" t="s">
        <v>325</v>
      </c>
    </row>
    <row r="28" spans="1:7">
      <c r="A28" s="42">
        <f>A27+1</f>
        <v>43315</v>
      </c>
      <c r="B28" s="41" t="s">
        <v>64</v>
      </c>
      <c r="C28" s="60">
        <f t="shared" ca="1" si="2"/>
        <v>24</v>
      </c>
      <c r="D28" s="35" t="s">
        <v>65</v>
      </c>
      <c r="F28" s="51">
        <v>2.125</v>
      </c>
      <c r="G28" s="35" t="s">
        <v>65</v>
      </c>
    </row>
    <row r="29" spans="1:7">
      <c r="A29" s="42">
        <f>A28+1</f>
        <v>43316</v>
      </c>
      <c r="B29" s="41" t="s">
        <v>64</v>
      </c>
      <c r="C29" s="60">
        <f t="shared" ca="1" si="2"/>
        <v>25</v>
      </c>
      <c r="D29" s="35" t="s">
        <v>65</v>
      </c>
      <c r="F29" s="51"/>
      <c r="G29" s="35" t="s">
        <v>326</v>
      </c>
    </row>
    <row r="30" spans="1:7">
      <c r="A30" s="42">
        <f>A29+0</f>
        <v>43316</v>
      </c>
      <c r="B30" s="41" t="s">
        <v>63</v>
      </c>
      <c r="C30" s="60">
        <f t="shared" ca="1" si="2"/>
        <v>26</v>
      </c>
      <c r="D30" s="35" t="s">
        <v>374</v>
      </c>
      <c r="E30" s="41">
        <v>397</v>
      </c>
      <c r="F30" s="51">
        <v>0.15972222222222224</v>
      </c>
      <c r="G30" s="35"/>
    </row>
    <row r="31" spans="1:7">
      <c r="A31" s="42">
        <f>A30+1</f>
        <v>43317</v>
      </c>
      <c r="C31" s="60">
        <f t="shared" ca="1" si="2"/>
        <v>27</v>
      </c>
      <c r="D31" s="35" t="s">
        <v>375</v>
      </c>
      <c r="E31" s="41">
        <v>635</v>
      </c>
      <c r="F31" s="51">
        <v>0.25694444444444448</v>
      </c>
      <c r="G31" s="35"/>
    </row>
    <row r="32" spans="1:7">
      <c r="A32" s="42">
        <f>A31+1</f>
        <v>43318</v>
      </c>
      <c r="C32" s="60">
        <f t="shared" ca="1" si="2"/>
        <v>28</v>
      </c>
      <c r="D32" s="35" t="s">
        <v>376</v>
      </c>
      <c r="E32" s="41">
        <v>655</v>
      </c>
      <c r="F32" s="51">
        <v>0.28472222222222221</v>
      </c>
      <c r="G32" s="35"/>
    </row>
    <row r="33" spans="1:7">
      <c r="A33" s="42">
        <f>A32+1</f>
        <v>43319</v>
      </c>
      <c r="C33" s="60">
        <f t="shared" ca="1" si="2"/>
        <v>29</v>
      </c>
      <c r="D33" s="35" t="s">
        <v>377</v>
      </c>
      <c r="E33" s="41">
        <v>262</v>
      </c>
      <c r="F33" s="51">
        <v>0.125</v>
      </c>
      <c r="G33" s="35"/>
    </row>
  </sheetData>
  <phoneticPr fontId="1" type="noConversion"/>
  <pageMargins left="0.98425196850393704" right="0.98425196850393704" top="0" bottom="0.98425196850393704" header="0" footer="0.51181102362204722"/>
  <pageSetup paperSize="9" scale="65"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6"/>
  <sheetViews>
    <sheetView workbookViewId="0">
      <selection activeCell="A4" sqref="A4"/>
    </sheetView>
  </sheetViews>
  <sheetFormatPr baseColWidth="10" defaultRowHeight="16"/>
  <cols>
    <col min="1" max="1" width="37.1640625" style="21" customWidth="1"/>
    <col min="2" max="2" width="38.5" style="21" customWidth="1"/>
    <col min="3" max="3" width="91.5" style="22" customWidth="1"/>
    <col min="4" max="4" width="97.83203125" style="21" customWidth="1"/>
    <col min="5" max="5" width="22.6640625" style="21" customWidth="1"/>
    <col min="6" max="16384" width="10.83203125" style="21"/>
  </cols>
  <sheetData>
    <row r="1" spans="1:5" s="27" customFormat="1" ht="19">
      <c r="A1" s="24" t="s">
        <v>82</v>
      </c>
      <c r="B1" s="25" t="s">
        <v>83</v>
      </c>
      <c r="C1" s="26" t="s">
        <v>11</v>
      </c>
      <c r="D1" s="26" t="s">
        <v>101</v>
      </c>
      <c r="E1" s="33" t="s">
        <v>154</v>
      </c>
    </row>
    <row r="2" spans="1:5">
      <c r="A2" s="21" t="s">
        <v>100</v>
      </c>
      <c r="B2" s="21" t="s">
        <v>88</v>
      </c>
      <c r="C2" s="22" t="s">
        <v>302</v>
      </c>
      <c r="D2" s="23" t="s">
        <v>102</v>
      </c>
      <c r="E2" s="21" t="s">
        <v>156</v>
      </c>
    </row>
    <row r="3" spans="1:5" s="53" customFormat="1">
      <c r="A3" s="53" t="s">
        <v>202</v>
      </c>
      <c r="B3" s="53" t="s">
        <v>200</v>
      </c>
      <c r="C3" s="54" t="s">
        <v>203</v>
      </c>
      <c r="D3" s="55" t="s">
        <v>197</v>
      </c>
      <c r="E3" s="53" t="s">
        <v>196</v>
      </c>
    </row>
    <row r="4" spans="1:5">
      <c r="A4" s="21" t="s">
        <v>348</v>
      </c>
      <c r="B4" s="21" t="s">
        <v>352</v>
      </c>
      <c r="C4" s="22" t="s">
        <v>349</v>
      </c>
      <c r="D4" s="23" t="s">
        <v>350</v>
      </c>
      <c r="E4" s="21" t="s">
        <v>351</v>
      </c>
    </row>
    <row r="5" spans="1:5">
      <c r="A5" s="21" t="s">
        <v>273</v>
      </c>
      <c r="B5" s="21" t="s">
        <v>276</v>
      </c>
      <c r="D5" s="23" t="s">
        <v>275</v>
      </c>
      <c r="E5" s="21" t="s">
        <v>274</v>
      </c>
    </row>
    <row r="6" spans="1:5" s="53" customFormat="1" ht="80">
      <c r="A6" s="53" t="s">
        <v>97</v>
      </c>
      <c r="B6" s="53" t="s">
        <v>98</v>
      </c>
      <c r="C6" s="54" t="s">
        <v>303</v>
      </c>
      <c r="D6" s="55" t="s">
        <v>103</v>
      </c>
      <c r="E6" s="53" t="s">
        <v>155</v>
      </c>
    </row>
    <row r="7" spans="1:5" s="53" customFormat="1">
      <c r="A7" s="53" t="s">
        <v>254</v>
      </c>
      <c r="B7" s="53" t="s">
        <v>88</v>
      </c>
      <c r="C7" s="54"/>
      <c r="D7" s="55" t="s">
        <v>255</v>
      </c>
      <c r="E7" s="53" t="s">
        <v>256</v>
      </c>
    </row>
    <row r="8" spans="1:5">
      <c r="A8" s="21" t="s">
        <v>84</v>
      </c>
      <c r="B8" s="21" t="s">
        <v>115</v>
      </c>
      <c r="C8" s="22" t="s">
        <v>333</v>
      </c>
      <c r="D8" s="23" t="s">
        <v>116</v>
      </c>
      <c r="E8" s="21" t="s">
        <v>157</v>
      </c>
    </row>
    <row r="9" spans="1:5" s="53" customFormat="1">
      <c r="A9" s="53" t="s">
        <v>228</v>
      </c>
      <c r="B9" s="53" t="s">
        <v>231</v>
      </c>
      <c r="C9" s="54" t="s">
        <v>232</v>
      </c>
      <c r="D9" s="55" t="s">
        <v>229</v>
      </c>
      <c r="E9" s="53" t="s">
        <v>230</v>
      </c>
    </row>
    <row r="10" spans="1:5">
      <c r="A10" s="21" t="s">
        <v>179</v>
      </c>
      <c r="B10" s="21" t="s">
        <v>180</v>
      </c>
      <c r="C10" s="22" t="s">
        <v>204</v>
      </c>
      <c r="D10" s="23" t="s">
        <v>181</v>
      </c>
      <c r="E10" s="21" t="s">
        <v>186</v>
      </c>
    </row>
    <row r="11" spans="1:5" s="53" customFormat="1">
      <c r="A11" s="53" t="s">
        <v>99</v>
      </c>
      <c r="B11" s="53" t="s">
        <v>88</v>
      </c>
      <c r="C11" s="54"/>
      <c r="D11" s="55" t="s">
        <v>104</v>
      </c>
      <c r="E11" s="53" t="s">
        <v>158</v>
      </c>
    </row>
    <row r="12" spans="1:5">
      <c r="A12" s="21" t="s">
        <v>205</v>
      </c>
      <c r="B12" s="21" t="s">
        <v>206</v>
      </c>
      <c r="E12" s="21" t="s">
        <v>207</v>
      </c>
    </row>
    <row r="13" spans="1:5">
      <c r="A13" s="21" t="s">
        <v>216</v>
      </c>
      <c r="B13" s="21" t="s">
        <v>213</v>
      </c>
      <c r="D13" s="23" t="s">
        <v>344</v>
      </c>
      <c r="E13" s="21" t="s">
        <v>217</v>
      </c>
    </row>
    <row r="14" spans="1:5" s="53" customFormat="1">
      <c r="A14" s="53" t="s">
        <v>191</v>
      </c>
      <c r="B14" s="53" t="s">
        <v>139</v>
      </c>
      <c r="C14" s="54" t="s">
        <v>193</v>
      </c>
      <c r="D14" s="55" t="s">
        <v>194</v>
      </c>
      <c r="E14" s="53" t="s">
        <v>192</v>
      </c>
    </row>
    <row r="15" spans="1:5" s="53" customFormat="1">
      <c r="A15" s="53" t="s">
        <v>220</v>
      </c>
      <c r="B15" s="53" t="s">
        <v>88</v>
      </c>
      <c r="C15" s="54" t="s">
        <v>223</v>
      </c>
      <c r="D15" s="55" t="s">
        <v>222</v>
      </c>
      <c r="E15" s="53" t="s">
        <v>221</v>
      </c>
    </row>
    <row r="16" spans="1:5" s="53" customFormat="1">
      <c r="A16" s="53" t="s">
        <v>89</v>
      </c>
      <c r="B16" s="53" t="s">
        <v>90</v>
      </c>
      <c r="C16" s="54" t="s">
        <v>124</v>
      </c>
      <c r="D16" s="55" t="s">
        <v>105</v>
      </c>
      <c r="E16" s="53" t="s">
        <v>159</v>
      </c>
    </row>
    <row r="17" spans="1:5">
      <c r="A17" s="21" t="s">
        <v>286</v>
      </c>
      <c r="B17" s="21" t="s">
        <v>88</v>
      </c>
      <c r="C17" s="22" t="s">
        <v>287</v>
      </c>
      <c r="D17" s="23" t="s">
        <v>288</v>
      </c>
      <c r="E17" s="21" t="s">
        <v>289</v>
      </c>
    </row>
    <row r="18" spans="1:5">
      <c r="A18" s="21" t="s">
        <v>360</v>
      </c>
      <c r="B18" s="21" t="s">
        <v>361</v>
      </c>
      <c r="C18" s="22" t="s">
        <v>362</v>
      </c>
      <c r="D18" s="23" t="s">
        <v>363</v>
      </c>
      <c r="E18" s="21" t="s">
        <v>364</v>
      </c>
    </row>
    <row r="19" spans="1:5" s="53" customFormat="1">
      <c r="A19" s="53" t="s">
        <v>189</v>
      </c>
      <c r="B19" s="53" t="s">
        <v>190</v>
      </c>
      <c r="C19" s="54" t="s">
        <v>334</v>
      </c>
      <c r="E19" s="53" t="s">
        <v>188</v>
      </c>
    </row>
    <row r="20" spans="1:5">
      <c r="A20" s="21" t="s">
        <v>117</v>
      </c>
      <c r="B20" s="21" t="s">
        <v>126</v>
      </c>
      <c r="C20" s="22" t="s">
        <v>119</v>
      </c>
      <c r="D20" s="23" t="s">
        <v>118</v>
      </c>
      <c r="E20" s="21" t="s">
        <v>160</v>
      </c>
    </row>
    <row r="21" spans="1:5">
      <c r="A21" s="21" t="s">
        <v>148</v>
      </c>
      <c r="B21" s="21" t="s">
        <v>88</v>
      </c>
      <c r="C21" s="22" t="s">
        <v>150</v>
      </c>
      <c r="D21" s="23" t="s">
        <v>149</v>
      </c>
      <c r="E21" s="21" t="s">
        <v>161</v>
      </c>
    </row>
    <row r="22" spans="1:5" s="53" customFormat="1">
      <c r="A22" s="53" t="s">
        <v>236</v>
      </c>
      <c r="B22" s="53" t="s">
        <v>88</v>
      </c>
      <c r="C22" s="54"/>
      <c r="D22" s="55" t="s">
        <v>238</v>
      </c>
      <c r="E22" s="53" t="s">
        <v>237</v>
      </c>
    </row>
    <row r="23" spans="1:5">
      <c r="A23" s="34" t="s">
        <v>260</v>
      </c>
      <c r="B23" s="21" t="s">
        <v>261</v>
      </c>
      <c r="E23" s="21" t="s">
        <v>262</v>
      </c>
    </row>
    <row r="24" spans="1:5">
      <c r="A24" s="21" t="s">
        <v>263</v>
      </c>
      <c r="B24" s="21" t="s">
        <v>141</v>
      </c>
      <c r="C24" s="22" t="s">
        <v>265</v>
      </c>
      <c r="D24" s="23" t="s">
        <v>264</v>
      </c>
    </row>
    <row r="25" spans="1:5" s="53" customFormat="1">
      <c r="A25" s="53" t="s">
        <v>87</v>
      </c>
      <c r="B25" s="53" t="s">
        <v>88</v>
      </c>
      <c r="C25" s="54"/>
      <c r="D25" s="55" t="s">
        <v>106</v>
      </c>
      <c r="E25" s="53" t="s">
        <v>162</v>
      </c>
    </row>
    <row r="26" spans="1:5">
      <c r="A26" s="21" t="s">
        <v>283</v>
      </c>
      <c r="B26" s="21" t="s">
        <v>285</v>
      </c>
      <c r="E26" s="21" t="s">
        <v>284</v>
      </c>
    </row>
    <row r="27" spans="1:5">
      <c r="A27" s="21" t="s">
        <v>142</v>
      </c>
      <c r="B27" s="21" t="s">
        <v>141</v>
      </c>
      <c r="D27" s="23" t="s">
        <v>143</v>
      </c>
      <c r="E27" s="21" t="s">
        <v>163</v>
      </c>
    </row>
    <row r="28" spans="1:5">
      <c r="A28" s="21" t="s">
        <v>127</v>
      </c>
      <c r="B28" s="21" t="s">
        <v>128</v>
      </c>
      <c r="C28" s="22" t="s">
        <v>130</v>
      </c>
      <c r="D28" s="22" t="s">
        <v>129</v>
      </c>
      <c r="E28" s="21" t="s">
        <v>164</v>
      </c>
    </row>
    <row r="29" spans="1:5" s="56" customFormat="1">
      <c r="A29" s="56" t="s">
        <v>280</v>
      </c>
      <c r="B29" s="56" t="s">
        <v>88</v>
      </c>
      <c r="C29" s="57" t="s">
        <v>385</v>
      </c>
      <c r="D29" s="58" t="s">
        <v>281</v>
      </c>
      <c r="E29" s="56" t="s">
        <v>282</v>
      </c>
    </row>
    <row r="30" spans="1:5">
      <c r="D30" s="23" t="s">
        <v>337</v>
      </c>
    </row>
    <row r="31" spans="1:5" s="53" customFormat="1">
      <c r="A31" s="53" t="s">
        <v>315</v>
      </c>
      <c r="B31" s="53" t="s">
        <v>316</v>
      </c>
      <c r="C31" s="54" t="s">
        <v>317</v>
      </c>
      <c r="D31" s="55"/>
      <c r="E31" s="53" t="s">
        <v>318</v>
      </c>
    </row>
    <row r="32" spans="1:5">
      <c r="A32" s="21" t="s">
        <v>233</v>
      </c>
      <c r="B32" s="21" t="s">
        <v>135</v>
      </c>
    </row>
    <row r="33" spans="1:5">
      <c r="A33" s="21" t="s">
        <v>85</v>
      </c>
      <c r="B33" s="21" t="s">
        <v>235</v>
      </c>
      <c r="C33" s="22" t="s">
        <v>272</v>
      </c>
      <c r="D33" s="23" t="s">
        <v>107</v>
      </c>
      <c r="E33" s="21" t="s">
        <v>165</v>
      </c>
    </row>
    <row r="34" spans="1:5" s="53" customFormat="1">
      <c r="A34" s="53" t="s">
        <v>298</v>
      </c>
      <c r="B34" s="53" t="s">
        <v>115</v>
      </c>
      <c r="C34" s="54" t="s">
        <v>300</v>
      </c>
      <c r="E34" s="53" t="s">
        <v>301</v>
      </c>
    </row>
    <row r="35" spans="1:5">
      <c r="A35" s="21" t="s">
        <v>250</v>
      </c>
      <c r="B35" s="21" t="s">
        <v>251</v>
      </c>
      <c r="D35" s="23" t="s">
        <v>252</v>
      </c>
      <c r="E35" s="21" t="s">
        <v>253</v>
      </c>
    </row>
    <row r="36" spans="1:5" s="53" customFormat="1">
      <c r="A36" s="53" t="s">
        <v>91</v>
      </c>
      <c r="B36" s="53" t="s">
        <v>294</v>
      </c>
      <c r="C36" s="54" t="s">
        <v>319</v>
      </c>
      <c r="D36" s="55" t="s">
        <v>108</v>
      </c>
      <c r="E36" s="53" t="s">
        <v>166</v>
      </c>
    </row>
    <row r="37" spans="1:5" s="53" customFormat="1">
      <c r="A37" s="53" t="s">
        <v>257</v>
      </c>
      <c r="B37" s="53" t="s">
        <v>258</v>
      </c>
      <c r="C37" s="54"/>
      <c r="E37" s="53" t="s">
        <v>259</v>
      </c>
    </row>
    <row r="38" spans="1:5" s="53" customFormat="1">
      <c r="A38" s="53" t="s">
        <v>268</v>
      </c>
      <c r="B38" s="53" t="s">
        <v>98</v>
      </c>
      <c r="C38" s="57" t="s">
        <v>271</v>
      </c>
      <c r="D38" s="55" t="s">
        <v>269</v>
      </c>
      <c r="E38" s="53" t="s">
        <v>270</v>
      </c>
    </row>
    <row r="39" spans="1:5">
      <c r="A39" s="21" t="s">
        <v>215</v>
      </c>
      <c r="B39" s="21" t="s">
        <v>213</v>
      </c>
      <c r="C39" s="22" t="s">
        <v>234</v>
      </c>
      <c r="D39" s="23" t="s">
        <v>342</v>
      </c>
      <c r="E39" s="21" t="s">
        <v>214</v>
      </c>
    </row>
    <row r="40" spans="1:5">
      <c r="A40" s="21" t="s">
        <v>304</v>
      </c>
      <c r="B40" s="21" t="s">
        <v>307</v>
      </c>
      <c r="C40" s="22" t="s">
        <v>305</v>
      </c>
      <c r="D40" s="23" t="s">
        <v>308</v>
      </c>
      <c r="E40" s="21" t="s">
        <v>306</v>
      </c>
    </row>
    <row r="41" spans="1:5">
      <c r="A41" s="21" t="s">
        <v>295</v>
      </c>
      <c r="C41" s="22" t="s">
        <v>287</v>
      </c>
      <c r="D41" s="23" t="s">
        <v>296</v>
      </c>
      <c r="E41" s="21" t="s">
        <v>289</v>
      </c>
    </row>
    <row r="42" spans="1:5">
      <c r="A42" s="21" t="s">
        <v>131</v>
      </c>
      <c r="B42" s="21" t="s">
        <v>125</v>
      </c>
      <c r="C42" s="22" t="s">
        <v>133</v>
      </c>
      <c r="D42" s="23" t="s">
        <v>132</v>
      </c>
      <c r="E42" s="21" t="s">
        <v>168</v>
      </c>
    </row>
    <row r="43" spans="1:5" s="53" customFormat="1" ht="32">
      <c r="A43" s="53" t="s">
        <v>208</v>
      </c>
      <c r="B43" s="53" t="s">
        <v>209</v>
      </c>
      <c r="C43" s="54" t="s">
        <v>212</v>
      </c>
      <c r="D43" s="55" t="s">
        <v>210</v>
      </c>
      <c r="E43" s="53" t="s">
        <v>211</v>
      </c>
    </row>
    <row r="44" spans="1:5">
      <c r="A44" s="21" t="s">
        <v>134</v>
      </c>
      <c r="B44" s="21" t="s">
        <v>125</v>
      </c>
      <c r="C44" s="22" t="s">
        <v>135</v>
      </c>
      <c r="D44" s="23" t="s">
        <v>136</v>
      </c>
      <c r="E44" s="21" t="s">
        <v>169</v>
      </c>
    </row>
    <row r="45" spans="1:5" s="53" customFormat="1">
      <c r="A45" s="53" t="s">
        <v>198</v>
      </c>
      <c r="B45" s="53" t="s">
        <v>201</v>
      </c>
      <c r="C45" s="54"/>
      <c r="D45" s="55" t="s">
        <v>195</v>
      </c>
      <c r="E45" s="53" t="s">
        <v>199</v>
      </c>
    </row>
    <row r="46" spans="1:5" s="53" customFormat="1" ht="32">
      <c r="A46" s="53" t="s">
        <v>266</v>
      </c>
      <c r="B46" s="53" t="s">
        <v>98</v>
      </c>
      <c r="C46" s="54" t="s">
        <v>267</v>
      </c>
      <c r="D46" s="55" t="s">
        <v>109</v>
      </c>
      <c r="E46" s="53" t="s">
        <v>167</v>
      </c>
    </row>
    <row r="47" spans="1:5" s="53" customFormat="1">
      <c r="A47" s="53" t="s">
        <v>144</v>
      </c>
      <c r="B47" s="53" t="s">
        <v>125</v>
      </c>
      <c r="C47" s="54" t="s">
        <v>331</v>
      </c>
      <c r="D47" s="59" t="s">
        <v>328</v>
      </c>
      <c r="E47" s="53" t="s">
        <v>171</v>
      </c>
    </row>
    <row r="48" spans="1:5">
      <c r="D48" s="36" t="s">
        <v>329</v>
      </c>
    </row>
    <row r="49" spans="1:5" s="53" customFormat="1">
      <c r="A49" s="53" t="s">
        <v>277</v>
      </c>
      <c r="C49" s="54" t="s">
        <v>278</v>
      </c>
      <c r="E49" s="53" t="s">
        <v>279</v>
      </c>
    </row>
    <row r="50" spans="1:5" s="53" customFormat="1">
      <c r="A50" s="53" t="s">
        <v>218</v>
      </c>
      <c r="B50" s="53" t="s">
        <v>213</v>
      </c>
      <c r="C50" s="54"/>
      <c r="D50" s="55" t="s">
        <v>339</v>
      </c>
      <c r="E50" s="53" t="s">
        <v>219</v>
      </c>
    </row>
    <row r="51" spans="1:5">
      <c r="D51" s="23" t="s">
        <v>343</v>
      </c>
    </row>
    <row r="52" spans="1:5" s="53" customFormat="1" ht="48">
      <c r="A52" s="53" t="s">
        <v>92</v>
      </c>
      <c r="B52" s="53" t="s">
        <v>93</v>
      </c>
      <c r="C52" s="54" t="s">
        <v>332</v>
      </c>
      <c r="D52" s="55" t="s">
        <v>110</v>
      </c>
      <c r="E52" s="53" t="s">
        <v>170</v>
      </c>
    </row>
    <row r="53" spans="1:5" s="53" customFormat="1">
      <c r="A53" s="53" t="s">
        <v>120</v>
      </c>
      <c r="B53" s="53" t="s">
        <v>139</v>
      </c>
      <c r="C53" s="54" t="s">
        <v>124</v>
      </c>
      <c r="D53" s="55" t="s">
        <v>121</v>
      </c>
      <c r="E53" s="53" t="s">
        <v>172</v>
      </c>
    </row>
    <row r="54" spans="1:5">
      <c r="A54" s="21" t="s">
        <v>226</v>
      </c>
    </row>
    <row r="55" spans="1:5">
      <c r="A55" s="21" t="s">
        <v>239</v>
      </c>
    </row>
    <row r="56" spans="1:5" s="53" customFormat="1" ht="32">
      <c r="A56" s="53" t="s">
        <v>227</v>
      </c>
      <c r="C56" s="54" t="s">
        <v>313</v>
      </c>
    </row>
    <row r="57" spans="1:5" s="53" customFormat="1">
      <c r="A57" s="53" t="s">
        <v>297</v>
      </c>
      <c r="C57" s="54" t="s">
        <v>299</v>
      </c>
    </row>
    <row r="58" spans="1:5" s="53" customFormat="1">
      <c r="A58" s="53" t="s">
        <v>290</v>
      </c>
      <c r="B58" s="53" t="s">
        <v>293</v>
      </c>
      <c r="C58" s="54" t="s">
        <v>320</v>
      </c>
      <c r="D58" s="55" t="s">
        <v>292</v>
      </c>
      <c r="E58" s="53" t="s">
        <v>291</v>
      </c>
    </row>
    <row r="59" spans="1:5" s="53" customFormat="1">
      <c r="A59" s="53" t="s">
        <v>94</v>
      </c>
      <c r="B59" s="53" t="s">
        <v>88</v>
      </c>
      <c r="C59" s="54"/>
      <c r="D59" s="55" t="s">
        <v>111</v>
      </c>
      <c r="E59" s="53" t="s">
        <v>173</v>
      </c>
    </row>
    <row r="60" spans="1:5">
      <c r="A60" s="21" t="s">
        <v>95</v>
      </c>
      <c r="B60" s="21" t="s">
        <v>96</v>
      </c>
      <c r="C60" s="22" t="s">
        <v>112</v>
      </c>
      <c r="D60" s="23" t="s">
        <v>113</v>
      </c>
      <c r="E60" s="21" t="s">
        <v>174</v>
      </c>
    </row>
    <row r="61" spans="1:5">
      <c r="A61" s="21" t="s">
        <v>182</v>
      </c>
      <c r="B61" s="21" t="s">
        <v>183</v>
      </c>
      <c r="C61" s="22" t="s">
        <v>187</v>
      </c>
      <c r="D61" s="23" t="s">
        <v>184</v>
      </c>
      <c r="E61" s="21" t="s">
        <v>185</v>
      </c>
    </row>
    <row r="62" spans="1:5">
      <c r="A62" s="21" t="s">
        <v>137</v>
      </c>
      <c r="B62" s="21" t="s">
        <v>138</v>
      </c>
      <c r="E62" s="21" t="s">
        <v>175</v>
      </c>
    </row>
    <row r="63" spans="1:5" s="53" customFormat="1">
      <c r="A63" s="53" t="s">
        <v>86</v>
      </c>
      <c r="B63" s="53" t="s">
        <v>126</v>
      </c>
      <c r="C63" s="54" t="s">
        <v>119</v>
      </c>
      <c r="D63" s="55" t="s">
        <v>114</v>
      </c>
      <c r="E63" s="53" t="s">
        <v>176</v>
      </c>
    </row>
    <row r="64" spans="1:5">
      <c r="A64" s="21" t="s">
        <v>151</v>
      </c>
      <c r="B64" s="21" t="s">
        <v>152</v>
      </c>
      <c r="D64" s="23" t="s">
        <v>153</v>
      </c>
      <c r="E64" s="21" t="s">
        <v>177</v>
      </c>
    </row>
    <row r="65" spans="1:5" s="53" customFormat="1">
      <c r="A65" s="53" t="s">
        <v>123</v>
      </c>
      <c r="B65" s="53" t="s">
        <v>90</v>
      </c>
      <c r="C65" s="54" t="s">
        <v>140</v>
      </c>
      <c r="D65" s="55" t="s">
        <v>122</v>
      </c>
      <c r="E65" s="53" t="s">
        <v>178</v>
      </c>
    </row>
    <row r="66" spans="1:5">
      <c r="A66" s="21" t="s">
        <v>224</v>
      </c>
      <c r="B66" s="21" t="s">
        <v>225</v>
      </c>
    </row>
  </sheetData>
  <phoneticPr fontId="4" type="noConversion"/>
  <hyperlinks>
    <hyperlink ref="D2" r:id="rId1" xr:uid="{00000000-0004-0000-0200-000000000000}"/>
    <hyperlink ref="D6" r:id="rId2" xr:uid="{00000000-0004-0000-0200-000001000000}"/>
    <hyperlink ref="D11" r:id="rId3" xr:uid="{00000000-0004-0000-0200-000002000000}"/>
    <hyperlink ref="D3" r:id="rId4" xr:uid="{00000000-0004-0000-0200-000003000000}"/>
    <hyperlink ref="D5" r:id="rId5" xr:uid="{00000000-0004-0000-0200-000004000000}"/>
    <hyperlink ref="D7" r:id="rId6" xr:uid="{00000000-0004-0000-0200-000005000000}"/>
    <hyperlink ref="D8" r:id="rId7" xr:uid="{00000000-0004-0000-0200-000006000000}"/>
    <hyperlink ref="D9" r:id="rId8" xr:uid="{00000000-0004-0000-0200-000007000000}"/>
    <hyperlink ref="D10" r:id="rId9" xr:uid="{00000000-0004-0000-0200-000008000000}"/>
    <hyperlink ref="D14" r:id="rId10" xr:uid="{00000000-0004-0000-0200-000009000000}"/>
    <hyperlink ref="D16" r:id="rId11" xr:uid="{00000000-0004-0000-0200-00000A000000}"/>
    <hyperlink ref="D15" r:id="rId12" xr:uid="{00000000-0004-0000-0200-00000B000000}"/>
    <hyperlink ref="D17" r:id="rId13" xr:uid="{00000000-0004-0000-0200-00000C000000}"/>
    <hyperlink ref="D20" r:id="rId14" xr:uid="{00000000-0004-0000-0200-00000D000000}"/>
    <hyperlink ref="D21" r:id="rId15" xr:uid="{00000000-0004-0000-0200-00000E000000}"/>
    <hyperlink ref="D22" r:id="rId16" xr:uid="{00000000-0004-0000-0200-00000F000000}"/>
    <hyperlink ref="D24" r:id="rId17" xr:uid="{00000000-0004-0000-0200-000010000000}"/>
    <hyperlink ref="D25" r:id="rId18" xr:uid="{00000000-0004-0000-0200-000011000000}"/>
    <hyperlink ref="D27" r:id="rId19" xr:uid="{00000000-0004-0000-0200-000012000000}"/>
    <hyperlink ref="D29" r:id="rId20" xr:uid="{00000000-0004-0000-0200-000013000000}"/>
    <hyperlink ref="D33" r:id="rId21" xr:uid="{00000000-0004-0000-0200-000014000000}"/>
    <hyperlink ref="D35" r:id="rId22" xr:uid="{00000000-0004-0000-0200-000015000000}"/>
    <hyperlink ref="D38" r:id="rId23" xr:uid="{00000000-0004-0000-0200-000016000000}"/>
    <hyperlink ref="D40" r:id="rId24" xr:uid="{00000000-0004-0000-0200-000017000000}"/>
    <hyperlink ref="D41" r:id="rId25" xr:uid="{00000000-0004-0000-0200-000018000000}"/>
    <hyperlink ref="D42" r:id="rId26" xr:uid="{00000000-0004-0000-0200-000019000000}"/>
    <hyperlink ref="D43" r:id="rId27" xr:uid="{00000000-0004-0000-0200-00001A000000}"/>
    <hyperlink ref="D44" r:id="rId28" xr:uid="{00000000-0004-0000-0200-00001B000000}"/>
    <hyperlink ref="D45" r:id="rId29" xr:uid="{00000000-0004-0000-0200-00001C000000}"/>
    <hyperlink ref="D46" r:id="rId30" xr:uid="{00000000-0004-0000-0200-00001D000000}"/>
    <hyperlink ref="D52" r:id="rId31" xr:uid="{00000000-0004-0000-0200-00001E000000}"/>
    <hyperlink ref="D53" r:id="rId32" xr:uid="{00000000-0004-0000-0200-00001F000000}"/>
    <hyperlink ref="D58" r:id="rId33" xr:uid="{00000000-0004-0000-0200-000020000000}"/>
    <hyperlink ref="D59" r:id="rId34" xr:uid="{00000000-0004-0000-0200-000021000000}"/>
    <hyperlink ref="D60" r:id="rId35" xr:uid="{00000000-0004-0000-0200-000022000000}"/>
    <hyperlink ref="D61" r:id="rId36" xr:uid="{00000000-0004-0000-0200-000023000000}"/>
    <hyperlink ref="D63" r:id="rId37" xr:uid="{00000000-0004-0000-0200-000024000000}"/>
    <hyperlink ref="D64" r:id="rId38" xr:uid="{00000000-0004-0000-0200-000025000000}"/>
    <hyperlink ref="D65" r:id="rId39" xr:uid="{00000000-0004-0000-0200-000026000000}"/>
    <hyperlink ref="D47" r:id="rId40" xr:uid="{00000000-0004-0000-0200-000027000000}"/>
    <hyperlink ref="D30" r:id="rId41" xr:uid="{00000000-0004-0000-0200-000028000000}"/>
    <hyperlink ref="D50" r:id="rId42" xr:uid="{00000000-0004-0000-0200-000029000000}"/>
    <hyperlink ref="D39" r:id="rId43" xr:uid="{00000000-0004-0000-0200-00002A000000}"/>
    <hyperlink ref="D13" r:id="rId44" xr:uid="{00000000-0004-0000-0200-00002B000000}"/>
    <hyperlink ref="D36" r:id="rId45" xr:uid="{00000000-0004-0000-0200-00002C000000}"/>
  </hyperlinks>
  <pageMargins left="0.74803149606299213" right="0.74803149606299213" top="0" bottom="0.98425196850393704" header="0" footer="0.51181102362204722"/>
  <pageSetup paperSize="9" scale="42" fitToHeight="3" orientation="landscape"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workbookViewId="0">
      <selection activeCell="C16" sqref="C16"/>
    </sheetView>
  </sheetViews>
  <sheetFormatPr baseColWidth="10" defaultRowHeight="16"/>
  <cols>
    <col min="1" max="1" width="37" customWidth="1"/>
    <col min="2" max="2" width="11.33203125" style="8" bestFit="1" customWidth="1"/>
    <col min="3" max="3" width="18.33203125" customWidth="1"/>
    <col min="4" max="4" width="14.6640625" customWidth="1"/>
    <col min="5" max="5" width="12.83203125" customWidth="1"/>
  </cols>
  <sheetData>
    <row r="1" spans="1:8" ht="32">
      <c r="A1" s="2" t="s">
        <v>5</v>
      </c>
      <c r="B1" s="7" t="s">
        <v>6</v>
      </c>
      <c r="D1" s="11" t="s">
        <v>410</v>
      </c>
      <c r="E1" s="11" t="s">
        <v>411</v>
      </c>
      <c r="F1" s="3" t="s">
        <v>16</v>
      </c>
      <c r="G1" s="3" t="s">
        <v>407</v>
      </c>
      <c r="H1" s="4"/>
    </row>
    <row r="2" spans="1:8">
      <c r="A2" t="s">
        <v>394</v>
      </c>
      <c r="B2" s="8">
        <v>0</v>
      </c>
      <c r="D2" s="8">
        <f>B7+B8+B2+B3+B6+B4</f>
        <v>359.65999999999997</v>
      </c>
      <c r="E2" s="8">
        <f>B10+B11+B9</f>
        <v>295</v>
      </c>
      <c r="F2" s="8">
        <f>B12+B13</f>
        <v>1877.55</v>
      </c>
      <c r="G2" s="8">
        <f>B22-F2-E2-D2</f>
        <v>3261.7799999999997</v>
      </c>
      <c r="H2" s="8"/>
    </row>
    <row r="3" spans="1:8">
      <c r="A3" t="s">
        <v>395</v>
      </c>
      <c r="B3" s="8">
        <v>105.66</v>
      </c>
      <c r="C3" t="s">
        <v>24</v>
      </c>
      <c r="D3" s="9">
        <f>D2/$B$22</f>
        <v>6.2074667025659343E-2</v>
      </c>
      <c r="E3" s="9">
        <f>E2/$B$22</f>
        <v>5.0914827260661481E-2</v>
      </c>
      <c r="F3" s="9">
        <f>F2/$B$22</f>
        <v>0.32405130143476257</v>
      </c>
      <c r="G3" s="9">
        <f>G2/$B$22</f>
        <v>0.56295920427891655</v>
      </c>
    </row>
    <row r="4" spans="1:8">
      <c r="A4" t="s">
        <v>396</v>
      </c>
      <c r="B4" s="8">
        <v>100</v>
      </c>
    </row>
    <row r="5" spans="1:8">
      <c r="A5" t="s">
        <v>397</v>
      </c>
      <c r="B5" s="8">
        <v>61.78</v>
      </c>
    </row>
    <row r="6" spans="1:8">
      <c r="A6" t="s">
        <v>398</v>
      </c>
    </row>
    <row r="7" spans="1:8">
      <c r="A7" t="s">
        <v>399</v>
      </c>
      <c r="B7" s="8">
        <v>77</v>
      </c>
    </row>
    <row r="8" spans="1:8">
      <c r="A8" t="s">
        <v>400</v>
      </c>
      <c r="B8" s="8">
        <v>77</v>
      </c>
    </row>
    <row r="9" spans="1:8">
      <c r="A9" t="s">
        <v>401</v>
      </c>
      <c r="B9" s="8">
        <v>40</v>
      </c>
    </row>
    <row r="10" spans="1:8">
      <c r="A10" t="s">
        <v>402</v>
      </c>
      <c r="B10" s="8">
        <v>50</v>
      </c>
    </row>
    <row r="11" spans="1:8">
      <c r="A11" t="s">
        <v>403</v>
      </c>
      <c r="B11" s="8">
        <v>205</v>
      </c>
    </row>
    <row r="12" spans="1:8">
      <c r="A12" t="s">
        <v>404</v>
      </c>
      <c r="B12" s="8">
        <v>0</v>
      </c>
    </row>
    <row r="13" spans="1:8">
      <c r="A13" t="s">
        <v>405</v>
      </c>
      <c r="B13" s="8">
        <v>1877.55</v>
      </c>
    </row>
    <row r="14" spans="1:8">
      <c r="A14" t="s">
        <v>7</v>
      </c>
      <c r="B14" s="8">
        <v>0</v>
      </c>
    </row>
    <row r="15" spans="1:8">
      <c r="A15" t="s">
        <v>406</v>
      </c>
      <c r="B15" s="8">
        <f>C15+D15</f>
        <v>3000</v>
      </c>
      <c r="C15" s="75">
        <v>1500</v>
      </c>
      <c r="D15" s="8">
        <v>1500</v>
      </c>
    </row>
    <row r="16" spans="1:8">
      <c r="A16" t="s">
        <v>368</v>
      </c>
    </row>
    <row r="17" spans="1:4">
      <c r="A17" t="s">
        <v>407</v>
      </c>
      <c r="D17" s="1"/>
    </row>
    <row r="18" spans="1:4">
      <c r="A18" t="s">
        <v>408</v>
      </c>
      <c r="B18" s="8">
        <v>100</v>
      </c>
    </row>
    <row r="19" spans="1:4">
      <c r="A19" t="s">
        <v>409</v>
      </c>
      <c r="B19" s="8">
        <v>100</v>
      </c>
    </row>
    <row r="22" spans="1:4" ht="19">
      <c r="A22" s="2" t="s">
        <v>8</v>
      </c>
      <c r="B22" s="76">
        <f>SUM(B2:B20)</f>
        <v>5793.99</v>
      </c>
    </row>
  </sheetData>
  <pageMargins left="0.75" right="0.75" top="1" bottom="1" header="0.5" footer="0.5"/>
  <pageSetup paperSize="9"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H35" sqref="H35"/>
    </sheetView>
  </sheetViews>
  <sheetFormatPr baseColWidth="10" defaultRowHeight="16"/>
  <sheetData>
    <row r="1" spans="1:3" ht="48">
      <c r="B1" s="2" t="s">
        <v>23</v>
      </c>
      <c r="C1" s="18" t="s">
        <v>66</v>
      </c>
    </row>
    <row r="2" spans="1:3">
      <c r="A2" t="s">
        <v>20</v>
      </c>
      <c r="B2" s="12">
        <v>1</v>
      </c>
      <c r="C2" s="20">
        <v>142</v>
      </c>
    </row>
    <row r="3" spans="1:3">
      <c r="A3" t="s">
        <v>64</v>
      </c>
      <c r="B3" s="12">
        <f>$B$2*C3/$C$2</f>
        <v>0.70422535211267601</v>
      </c>
      <c r="C3" s="20">
        <v>100</v>
      </c>
    </row>
    <row r="4" spans="1:3">
      <c r="B4" s="12">
        <f>$B$2*C4/$C$2</f>
        <v>7.042253521126761</v>
      </c>
      <c r="C4">
        <v>1000</v>
      </c>
    </row>
    <row r="5" spans="1:3">
      <c r="B5" s="12">
        <f>$B$2*C5/$C$2</f>
        <v>70.422535211267601</v>
      </c>
      <c r="C5">
        <v>10000</v>
      </c>
    </row>
  </sheetData>
  <phoneticPr fontId="1" type="noConversion"/>
  <pageMargins left="0.75" right="0.75" top="1" bottom="1" header="0.5" footer="0.5"/>
  <pageSetup paperSize="9"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workbookViewId="0">
      <selection activeCell="B2" sqref="B2"/>
    </sheetView>
  </sheetViews>
  <sheetFormatPr baseColWidth="10" defaultRowHeight="16"/>
  <cols>
    <col min="1" max="1" width="24.33203125" customWidth="1"/>
    <col min="2" max="2" width="18.33203125" customWidth="1"/>
    <col min="5" max="5" width="12.83203125" customWidth="1"/>
    <col min="7" max="7" width="18.6640625" customWidth="1"/>
  </cols>
  <sheetData>
    <row r="1" spans="1:6">
      <c r="A1" t="s">
        <v>47</v>
      </c>
      <c r="B1">
        <v>260</v>
      </c>
      <c r="E1" t="s">
        <v>52</v>
      </c>
      <c r="F1">
        <v>5.2</v>
      </c>
    </row>
    <row r="2" spans="1:6">
      <c r="A2" t="s">
        <v>48</v>
      </c>
      <c r="B2">
        <v>60</v>
      </c>
      <c r="E2" t="s">
        <v>60</v>
      </c>
      <c r="F2">
        <v>7</v>
      </c>
    </row>
    <row r="3" spans="1:6">
      <c r="A3" t="s">
        <v>40</v>
      </c>
      <c r="B3">
        <v>90</v>
      </c>
      <c r="E3" t="s">
        <v>61</v>
      </c>
      <c r="F3">
        <v>3</v>
      </c>
    </row>
    <row r="4" spans="1:6">
      <c r="A4" t="s">
        <v>49</v>
      </c>
      <c r="B4">
        <v>8.5</v>
      </c>
    </row>
    <row r="5" spans="1:6">
      <c r="A5" t="s">
        <v>50</v>
      </c>
      <c r="B5">
        <v>6.5</v>
      </c>
    </row>
    <row r="6" spans="1:6">
      <c r="A6" t="s">
        <v>62</v>
      </c>
      <c r="B6">
        <v>3.8</v>
      </c>
    </row>
    <row r="7" spans="1:6">
      <c r="A7" t="s">
        <v>51</v>
      </c>
      <c r="B7">
        <v>5</v>
      </c>
    </row>
    <row r="8" spans="1:6">
      <c r="A8" t="s">
        <v>59</v>
      </c>
      <c r="B8">
        <v>5</v>
      </c>
    </row>
    <row r="9" spans="1:6">
      <c r="A9" t="s">
        <v>57</v>
      </c>
      <c r="B9">
        <v>7</v>
      </c>
    </row>
    <row r="10" spans="1:6">
      <c r="A10" t="s">
        <v>58</v>
      </c>
      <c r="B10">
        <v>7</v>
      </c>
    </row>
    <row r="11" spans="1:6">
      <c r="A11" t="s">
        <v>54</v>
      </c>
      <c r="B11">
        <v>2</v>
      </c>
    </row>
    <row r="12" spans="1:6">
      <c r="A12" t="s">
        <v>53</v>
      </c>
      <c r="B12">
        <v>1.5</v>
      </c>
    </row>
    <row r="13" spans="1:6">
      <c r="A13" t="s">
        <v>55</v>
      </c>
      <c r="B13">
        <v>4</v>
      </c>
    </row>
    <row r="17" spans="1:2">
      <c r="A17" t="s">
        <v>56</v>
      </c>
      <c r="B17">
        <f>SUM(B1:B16)</f>
        <v>460.3</v>
      </c>
    </row>
  </sheetData>
  <pageMargins left="0.75" right="0.75" top="1" bottom="1" header="0.5" footer="0.5"/>
  <pageSetup paperSize="9" orientation="landscape"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3"/>
  <sheetViews>
    <sheetView workbookViewId="0">
      <selection activeCell="A14" sqref="A14"/>
    </sheetView>
  </sheetViews>
  <sheetFormatPr baseColWidth="10" defaultRowHeight="16"/>
  <cols>
    <col min="1" max="1" width="32.6640625" style="4" customWidth="1"/>
    <col min="2" max="2" width="8.6640625" style="4" customWidth="1"/>
    <col min="3" max="3" width="3.33203125" style="4" customWidth="1"/>
    <col min="4" max="4" width="4.1640625" style="4" customWidth="1"/>
    <col min="5" max="5" width="5.6640625" style="4" customWidth="1"/>
    <col min="6" max="6" width="8.1640625" style="4" customWidth="1"/>
    <col min="7" max="7" width="6.1640625" style="4" customWidth="1"/>
    <col min="8" max="8" width="6.5" style="4" customWidth="1"/>
    <col min="9" max="9" width="4.33203125" style="4" customWidth="1"/>
    <col min="10" max="10" width="37.5" style="4" customWidth="1"/>
    <col min="11" max="16384" width="10.83203125" style="4"/>
  </cols>
  <sheetData>
    <row r="1" spans="1:11">
      <c r="A1" s="4" t="s">
        <v>28</v>
      </c>
      <c r="B1" s="4">
        <v>3</v>
      </c>
    </row>
    <row r="2" spans="1:11">
      <c r="A2" s="4" t="s">
        <v>29</v>
      </c>
      <c r="B2" s="4">
        <v>0</v>
      </c>
    </row>
    <row r="3" spans="1:11" ht="17" thickBot="1">
      <c r="A3" s="3" t="s">
        <v>30</v>
      </c>
      <c r="B3" s="77" t="s">
        <v>31</v>
      </c>
      <c r="C3" s="78"/>
      <c r="D3" s="78"/>
      <c r="E3" s="78"/>
      <c r="F3" s="79" t="s">
        <v>32</v>
      </c>
      <c r="G3" s="80"/>
      <c r="H3" s="80"/>
      <c r="I3" s="80"/>
    </row>
    <row r="4" spans="1:11">
      <c r="A4" s="3" t="s">
        <v>33</v>
      </c>
      <c r="B4" s="81" t="s">
        <v>34</v>
      </c>
      <c r="C4" s="82"/>
      <c r="D4" s="82"/>
      <c r="E4" s="82"/>
      <c r="F4" s="83" t="s">
        <v>35</v>
      </c>
      <c r="G4" s="84"/>
      <c r="H4" s="84"/>
      <c r="I4" s="85"/>
    </row>
    <row r="5" spans="1:11" ht="17" thickBot="1">
      <c r="A5" s="3"/>
      <c r="B5" s="13" t="s">
        <v>36</v>
      </c>
      <c r="C5" s="62" t="s">
        <v>37</v>
      </c>
      <c r="D5" s="62" t="s">
        <v>38</v>
      </c>
      <c r="E5" s="62" t="s">
        <v>39</v>
      </c>
      <c r="F5" s="66" t="s">
        <v>36</v>
      </c>
      <c r="G5" s="67" t="s">
        <v>37</v>
      </c>
      <c r="H5" s="67" t="s">
        <v>38</v>
      </c>
      <c r="I5" s="68" t="s">
        <v>39</v>
      </c>
    </row>
    <row r="6" spans="1:11">
      <c r="A6" s="4" t="s">
        <v>40</v>
      </c>
      <c r="B6" s="14">
        <v>7</v>
      </c>
      <c r="C6" s="65">
        <v>10</v>
      </c>
      <c r="D6" s="65">
        <v>10</v>
      </c>
      <c r="E6" s="15">
        <v>8</v>
      </c>
      <c r="F6" s="14">
        <v>7</v>
      </c>
      <c r="G6" s="65">
        <v>8</v>
      </c>
      <c r="H6" s="65">
        <v>8</v>
      </c>
      <c r="I6" s="15">
        <v>8</v>
      </c>
    </row>
    <row r="7" spans="1:11">
      <c r="A7" s="3" t="s">
        <v>41</v>
      </c>
      <c r="B7" s="69">
        <v>7</v>
      </c>
      <c r="C7" s="64">
        <v>9</v>
      </c>
      <c r="D7" s="64">
        <v>9</v>
      </c>
      <c r="E7" s="70">
        <v>8</v>
      </c>
      <c r="F7" s="69">
        <v>3</v>
      </c>
      <c r="G7" s="64">
        <v>7</v>
      </c>
      <c r="H7" s="64">
        <v>7</v>
      </c>
      <c r="I7" s="70">
        <v>7</v>
      </c>
      <c r="J7" s="4" t="s">
        <v>378</v>
      </c>
    </row>
    <row r="8" spans="1:11">
      <c r="A8" s="4" t="s">
        <v>42</v>
      </c>
      <c r="B8" s="14"/>
      <c r="C8" s="65"/>
      <c r="D8" s="65"/>
      <c r="E8" s="15"/>
      <c r="F8" s="14"/>
      <c r="G8" s="65"/>
      <c r="H8" s="65"/>
      <c r="I8" s="15"/>
    </row>
    <row r="9" spans="1:11">
      <c r="A9" s="4" t="s">
        <v>43</v>
      </c>
      <c r="B9" s="16">
        <v>14</v>
      </c>
      <c r="C9" s="63">
        <v>14</v>
      </c>
      <c r="D9" s="63">
        <v>14</v>
      </c>
      <c r="E9" s="17">
        <v>9</v>
      </c>
      <c r="F9" s="16">
        <v>13</v>
      </c>
      <c r="G9" s="63">
        <v>11</v>
      </c>
      <c r="H9" s="63">
        <v>11</v>
      </c>
      <c r="I9" s="17">
        <v>9</v>
      </c>
      <c r="J9" s="4" t="s">
        <v>44</v>
      </c>
    </row>
    <row r="10" spans="1:11">
      <c r="A10" s="4" t="s">
        <v>43</v>
      </c>
      <c r="B10" s="16" t="s">
        <v>45</v>
      </c>
      <c r="C10" s="63">
        <v>16</v>
      </c>
      <c r="D10" s="63">
        <v>16</v>
      </c>
      <c r="E10" s="17">
        <v>13</v>
      </c>
      <c r="F10" s="16">
        <v>55</v>
      </c>
      <c r="G10" s="63">
        <v>16</v>
      </c>
      <c r="H10" s="63">
        <v>16</v>
      </c>
      <c r="I10" s="17">
        <v>13</v>
      </c>
      <c r="J10" s="4" t="s">
        <v>46</v>
      </c>
      <c r="K10" s="4">
        <v>2015</v>
      </c>
    </row>
    <row r="11" spans="1:11">
      <c r="A11" s="4" t="s">
        <v>379</v>
      </c>
      <c r="B11" s="16" t="s">
        <v>380</v>
      </c>
      <c r="C11" s="63">
        <v>11</v>
      </c>
      <c r="D11" s="63">
        <v>11</v>
      </c>
      <c r="E11" s="17">
        <v>9</v>
      </c>
      <c r="F11" s="16">
        <v>34</v>
      </c>
      <c r="G11" s="63">
        <v>12</v>
      </c>
      <c r="H11" s="63">
        <v>12</v>
      </c>
      <c r="I11" s="17">
        <v>9</v>
      </c>
      <c r="J11" s="4" t="s">
        <v>381</v>
      </c>
      <c r="K11" s="4">
        <v>2015</v>
      </c>
    </row>
    <row r="12" spans="1:11" customFormat="1">
      <c r="A12" s="4" t="s">
        <v>43</v>
      </c>
      <c r="B12" s="71" t="s">
        <v>382</v>
      </c>
      <c r="C12" s="72">
        <v>14</v>
      </c>
      <c r="D12" s="72">
        <v>14</v>
      </c>
      <c r="E12" s="73">
        <v>9</v>
      </c>
      <c r="F12" s="71">
        <v>30</v>
      </c>
      <c r="G12" s="72">
        <v>11</v>
      </c>
      <c r="H12" s="72">
        <v>11</v>
      </c>
      <c r="I12" s="73">
        <v>9</v>
      </c>
      <c r="J12" s="4" t="s">
        <v>383</v>
      </c>
      <c r="K12" s="74">
        <v>2017</v>
      </c>
    </row>
    <row r="13" spans="1:11">
      <c r="A13" s="4" t="s">
        <v>43</v>
      </c>
      <c r="B13" s="71" t="s">
        <v>384</v>
      </c>
      <c r="C13" s="63">
        <v>14</v>
      </c>
      <c r="D13" s="63">
        <v>14</v>
      </c>
      <c r="E13" s="17">
        <v>9</v>
      </c>
      <c r="F13" s="16">
        <v>30</v>
      </c>
      <c r="G13" s="63">
        <v>11</v>
      </c>
      <c r="H13" s="63">
        <v>11</v>
      </c>
      <c r="I13" s="17">
        <v>9</v>
      </c>
      <c r="J13" s="4" t="s">
        <v>64</v>
      </c>
      <c r="K13" s="4">
        <v>2018</v>
      </c>
    </row>
  </sheetData>
  <mergeCells count="4">
    <mergeCell ref="B3:E3"/>
    <mergeCell ref="F3:I3"/>
    <mergeCell ref="B4:E4"/>
    <mergeCell ref="F4:I4"/>
  </mergeCells>
  <pageMargins left="0.75" right="0.75" top="1" bottom="1" header="0.5" footer="0.5"/>
  <pageSetup paperSize="9" scale="95" orientation="landscape"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
  <sheetViews>
    <sheetView workbookViewId="0">
      <selection activeCell="C10" sqref="C10"/>
    </sheetView>
  </sheetViews>
  <sheetFormatPr baseColWidth="10" defaultRowHeight="16"/>
  <cols>
    <col min="1" max="1" width="28" style="19" customWidth="1"/>
    <col min="2" max="2" width="55.83203125" style="19" customWidth="1"/>
    <col min="3" max="4" width="35" style="19" customWidth="1"/>
    <col min="5" max="5" width="48.5" style="19" customWidth="1"/>
    <col min="6" max="16384" width="10.83203125" style="19"/>
  </cols>
  <sheetData>
    <row r="1" spans="1:5" s="29" customFormat="1">
      <c r="A1" s="28" t="s">
        <v>0</v>
      </c>
      <c r="B1" s="28" t="s">
        <v>1</v>
      </c>
      <c r="C1" s="28" t="s">
        <v>2</v>
      </c>
      <c r="D1" s="28" t="s">
        <v>3</v>
      </c>
      <c r="E1" s="28" t="s">
        <v>4</v>
      </c>
    </row>
    <row r="2" spans="1:5" ht="112">
      <c r="A2" s="30" t="s">
        <v>64</v>
      </c>
      <c r="B2" s="19" t="s">
        <v>70</v>
      </c>
      <c r="C2" s="19" t="s">
        <v>72</v>
      </c>
      <c r="D2" s="31" t="s">
        <v>68</v>
      </c>
      <c r="E2" s="19" t="s">
        <v>69</v>
      </c>
    </row>
    <row r="3" spans="1:5" ht="90" customHeight="1">
      <c r="A3" s="30" t="s">
        <v>64</v>
      </c>
      <c r="B3" s="32" t="s">
        <v>71</v>
      </c>
      <c r="C3" s="32" t="s">
        <v>67</v>
      </c>
      <c r="D3" s="32" t="s">
        <v>73</v>
      </c>
    </row>
    <row r="4" spans="1:5">
      <c r="A4" s="19" t="s">
        <v>74</v>
      </c>
      <c r="B4" s="19" t="s">
        <v>75</v>
      </c>
      <c r="D4" s="19" t="s">
        <v>76</v>
      </c>
    </row>
    <row r="5" spans="1:5">
      <c r="A5" s="19" t="s">
        <v>77</v>
      </c>
      <c r="B5" s="19" t="s">
        <v>78</v>
      </c>
      <c r="C5" s="19" t="s">
        <v>80</v>
      </c>
      <c r="D5" s="19" t="s">
        <v>79</v>
      </c>
    </row>
    <row r="6" spans="1:5">
      <c r="A6" s="19" t="s">
        <v>145</v>
      </c>
      <c r="B6" s="19" t="s">
        <v>146</v>
      </c>
      <c r="E6" s="19" t="s">
        <v>147</v>
      </c>
    </row>
    <row r="7" spans="1:5">
      <c r="A7" s="19" t="s">
        <v>240</v>
      </c>
      <c r="B7" s="19" t="s">
        <v>241</v>
      </c>
      <c r="C7" s="19" t="s">
        <v>244</v>
      </c>
      <c r="D7" s="19" t="s">
        <v>243</v>
      </c>
      <c r="E7" s="19" t="s">
        <v>242</v>
      </c>
    </row>
    <row r="8" spans="1:5">
      <c r="A8" s="19" t="s">
        <v>245</v>
      </c>
      <c r="B8" s="19" t="s">
        <v>246</v>
      </c>
      <c r="C8" s="31" t="s">
        <v>247</v>
      </c>
      <c r="D8" s="31" t="s">
        <v>248</v>
      </c>
      <c r="E8" s="19" t="s">
        <v>249</v>
      </c>
    </row>
    <row r="9" spans="1:5">
      <c r="A9" s="19" t="s">
        <v>309</v>
      </c>
      <c r="B9" s="19" t="s">
        <v>310</v>
      </c>
    </row>
    <row r="10" spans="1:5" ht="32">
      <c r="A10" s="19" t="s">
        <v>311</v>
      </c>
      <c r="B10" s="19" t="s">
        <v>312</v>
      </c>
    </row>
  </sheetData>
  <hyperlinks>
    <hyperlink ref="D2" r:id="rId1" xr:uid="{00000000-0004-0000-0800-000000000000}"/>
    <hyperlink ref="C8" r:id="rId2" xr:uid="{00000000-0004-0000-0800-000001000000}"/>
    <hyperlink ref="D8" r:id="rId3" xr:uid="{00000000-0004-0000-0800-000002000000}"/>
  </hyperlinks>
  <pageMargins left="0.75" right="0.75" top="1" bottom="1" header="0.5" footer="0.5"/>
  <pageSetup paperSize="9"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
  <sheetViews>
    <sheetView tabSelected="1" workbookViewId="0">
      <selection sqref="A1:IV1"/>
    </sheetView>
  </sheetViews>
  <sheetFormatPr baseColWidth="10" defaultRowHeight="16"/>
  <cols>
    <col min="2" max="2" width="17.6640625" customWidth="1"/>
    <col min="3" max="3" width="20.5" customWidth="1"/>
    <col min="4" max="4" width="17.83203125" customWidth="1"/>
    <col min="5" max="5" width="19.6640625" customWidth="1"/>
    <col min="6" max="6" width="23" customWidth="1"/>
  </cols>
  <sheetData>
    <row r="1" spans="1:6" s="6" customFormat="1">
      <c r="A1" s="5" t="s">
        <v>0</v>
      </c>
      <c r="B1" s="5" t="s">
        <v>9</v>
      </c>
      <c r="C1" s="5" t="s">
        <v>10</v>
      </c>
      <c r="D1" s="5" t="s">
        <v>11</v>
      </c>
      <c r="E1" s="5" t="s">
        <v>12</v>
      </c>
      <c r="F1" s="10" t="s">
        <v>13</v>
      </c>
    </row>
  </sheetData>
  <pageMargins left="0.75" right="0.75" top="1" bottom="1" header="0.5" footer="0.5"/>
  <pageSetup paperSize="9" orientation="landscape"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RoadBook</vt:lpstr>
      <vt:lpstr>POI</vt:lpstr>
      <vt:lpstr>Costs</vt:lpstr>
      <vt:lpstr>Currency</vt:lpstr>
      <vt:lpstr>Weights</vt:lpstr>
      <vt:lpstr>Suspension</vt:lpstr>
      <vt:lpstr>AddressBook</vt:lpstr>
      <vt:lpstr>Visa</vt:lpstr>
      <vt:lpstr>RoadBook!Print_Area</vt:lpstr>
    </vt:vector>
  </TitlesOfParts>
  <Company>ISTI-CNR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umberto straccia</dc:creator>
  <cp:lastModifiedBy>anonymous</cp:lastModifiedBy>
  <cp:lastPrinted>2018-07-10T16:01:13Z</cp:lastPrinted>
  <dcterms:created xsi:type="dcterms:W3CDTF">2014-12-31T13:19:32Z</dcterms:created>
  <dcterms:modified xsi:type="dcterms:W3CDTF">2018-09-20T15:37:04Z</dcterms:modified>
</cp:coreProperties>
</file>